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28bd9808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독립평균" sheetId="1" r:id="Rf2af4518f17b4342"/>
    <x:sheet xmlns:r="http://schemas.openxmlformats.org/officeDocument/2006/relationships" name="대응평균" sheetId="2" r:id="Rf63d1328dad84b69"/>
    <x:sheet xmlns:r="http://schemas.openxmlformats.org/officeDocument/2006/relationships" name="순서오류" sheetId="3" r:id="Re1151e2b88254852"/>
    <x:sheet xmlns:r="http://schemas.openxmlformats.org/officeDocument/2006/relationships" name="두비율" sheetId="4" r:id="Raf0572e8ab4149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000"/>
    <x:numFmt numFmtId="201" formatCode="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d0fb033704560" /><Relationship Type="http://schemas.openxmlformats.org/officeDocument/2006/relationships/theme" Target="/xl/theme/theme1.xml" Id="R30b49aaaecf54611" /><Relationship Type="http://schemas.openxmlformats.org/officeDocument/2006/relationships/sharedStrings" Target="/xl/sharedStrings.xml" Id="R00b8eea615d04314" /><Relationship Type="http://schemas.openxmlformats.org/officeDocument/2006/relationships/worksheet" Target="/xl/worksheets/sheet1.xml" Id="Rf2af4518f17b4342" /><Relationship Type="http://schemas.openxmlformats.org/officeDocument/2006/relationships/worksheet" Target="/xl/worksheets/sheet2.xml" Id="Rf63d1328dad84b69" /><Relationship Type="http://schemas.openxmlformats.org/officeDocument/2006/relationships/worksheet" Target="/xl/worksheets/sheet3.xml" Id="Re1151e2b88254852" /><Relationship Type="http://schemas.openxmlformats.org/officeDocument/2006/relationships/worksheet" Target="/xl/worksheets/sheet4.xml" Id="Raf0572e8ab4149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9" hidden="0" customWidth="1"/>
    <x:col min="5" max="5" width="24" hidden="0" customWidth="1"/>
    <x:col min="6" max="6" width="2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4" t="str">
        <x:v>기록번호</x:v>
      </x:c>
      <x:c r="B1" s="4" t="str">
        <x:v>A시간(분)</x:v>
      </x:c>
      <x:c r="C1" s="4" t="str">
        <x:v>B시간(분)</x:v>
      </x:c>
      <x:c r="D1" s="4" t="str">
        <x:v>집단 요약</x:v>
      </x:c>
      <x:c r="E1" s="4" t="str">
        <x:v>A</x:v>
      </x:c>
      <x:c r="F1" s="4" t="str">
        <x:v>B</x:v>
      </x:c>
      <x:c r="G1" s="1"/>
      <x:c r="H1" s="1"/>
      <x:c r="I1" s="1"/>
      <x:c r="J1" s="1"/>
      <x:c r="K1" s="1"/>
      <x:c r="L1" s="1"/>
    </x:row>
    <x:row r="2" ht="25" customHeight="1">
      <x:c r="A2" s="1" t="n">
        <x:v>1</x:v>
      </x:c>
      <x:c r="B2" s="5" t="n">
        <x:v>18</x:v>
      </x:c>
      <x:c r="C2" s="5" t="n">
        <x:v>28</x:v>
      </x:c>
      <x:c r="D2" s="1" t="str">
        <x:v>표본 수</x:v>
      </x:c>
      <x:c r="E2" s="1" t="n">
        <x:f>COUNT(B2:B7)</x:f>
        <x:v>6</x:v>
      </x:c>
      <x:c r="F2" s="1" t="n">
        <x:f>COUNT(C2:C7)</x:f>
        <x:v>6</x:v>
      </x:c>
      <x:c r="G2" s="1"/>
      <x:c r="H2" s="1"/>
      <x:c r="I2" s="1"/>
      <x:c r="J2" s="1"/>
      <x:c r="K2" s="1"/>
      <x:c r="L2" s="1"/>
    </x:row>
    <x:row r="3" ht="25" customHeight="1">
      <x:c r="A3" s="1" t="n">
        <x:v>2</x:v>
      </x:c>
      <x:c r="B3" s="5" t="n">
        <x:v>19</x:v>
      </x:c>
      <x:c r="C3" s="5" t="n">
        <x:v>30</x:v>
      </x:c>
      <x:c r="D3" s="1" t="str">
        <x:v>평균(분)</x:v>
      </x:c>
      <x:c r="E3" s="6" t="n">
        <x:f>AVERAGE(B2:B7)</x:f>
        <x:v>24</x:v>
      </x:c>
      <x:c r="F3" s="6" t="n">
        <x:f>AVERAGE(C2:C7)</x:f>
        <x:v>33</x:v>
      </x:c>
      <x:c r="G3" s="1"/>
      <x:c r="H3" s="1"/>
      <x:c r="I3" s="1"/>
      <x:c r="J3" s="1"/>
      <x:c r="K3" s="1"/>
      <x:c r="L3" s="1"/>
    </x:row>
    <x:row r="4" ht="25" customHeight="1">
      <x:c r="A4" s="1" t="n">
        <x:v>3</x:v>
      </x:c>
      <x:c r="B4" s="5" t="n">
        <x:v>21</x:v>
      </x:c>
      <x:c r="C4" s="5" t="n">
        <x:v>32</x:v>
      </x:c>
      <x:c r="D4" s="1" t="str">
        <x:v>표본분산(분²)</x:v>
      </x:c>
      <x:c r="E4" s="6" t="n">
        <x:f>_xlfn.VAR.S(B2:B7)</x:f>
        <x:v>28</x:v>
      </x:c>
      <x:c r="F4" s="6" t="n">
        <x:f>_xlfn.VAR.S(C2:C7)</x:f>
        <x:v>14</x:v>
      </x:c>
      <x:c r="G4" s="1"/>
      <x:c r="H4" s="1"/>
      <x:c r="I4" s="1"/>
      <x:c r="J4" s="1"/>
      <x:c r="K4" s="1"/>
      <x:c r="L4" s="1"/>
    </x:row>
    <x:row r="5" ht="25" customHeight="1">
      <x:c r="A5" s="1" t="n">
        <x:v>4</x:v>
      </x:c>
      <x:c r="B5" s="5" t="n">
        <x:v>27</x:v>
      </x:c>
      <x:c r="C5" s="5" t="n">
        <x:v>34</x:v>
      </x:c>
      <x:c r="D5" s="1" t="str">
        <x:v>표본SD(분)</x:v>
      </x:c>
      <x:c r="E5" s="6" t="n">
        <x:f>_xlfn.STDEV.S(B2:B7)</x:f>
        <x:v>5.291502622129181</x:v>
      </x:c>
      <x:c r="F5" s="6" t="n">
        <x:f>_xlfn.STDEV.S(C2:C7)</x:f>
        <x:v>3.7416573867739413</x:v>
      </x:c>
      <x:c r="G5" s="1"/>
      <x:c r="H5" s="1"/>
      <x:c r="I5" s="1"/>
      <x:c r="J5" s="1"/>
      <x:c r="K5" s="1"/>
      <x:c r="L5" s="1"/>
    </x:row>
    <x:row r="6" ht="25" customHeight="1">
      <x:c r="A6" s="1" t="n">
        <x:v>5</x:v>
      </x:c>
      <x:c r="B6" s="5" t="n">
        <x:v>29</x:v>
      </x:c>
      <x:c r="C6" s="5" t="n">
        <x:v>36</x:v>
      </x:c>
      <x:c r="D6" s="1" t="str">
        <x:v>유의수준</x:v>
      </x:c>
      <x:c r="E6" s="5" t="n">
        <x:v>0.05</x:v>
      </x:c>
      <x:c r="F6" s="1"/>
      <x:c r="G6" s="1"/>
      <x:c r="H6" s="1"/>
      <x:c r="I6" s="1"/>
      <x:c r="J6" s="1"/>
      <x:c r="K6" s="1"/>
      <x:c r="L6" s="1"/>
    </x:row>
    <x:row r="7" ht="25" customHeight="1">
      <x:c r="A7" s="1" t="n">
        <x:v>6</x:v>
      </x:c>
      <x:c r="B7" s="5" t="n">
        <x:v>30</x:v>
      </x:c>
      <x:c r="C7" s="5" t="n">
        <x:v>38</x:v>
      </x:c>
      <x:c r="D7" s="1"/>
      <x:c r="E7" s="1"/>
      <x:c r="F7" s="1"/>
      <x:c r="G7" s="1"/>
      <x:c r="H7" s="1"/>
      <x:c r="I7" s="1"/>
      <x:c r="J7" s="1"/>
      <x:c r="K7" s="1"/>
      <x:c r="L7" s="1"/>
    </x:row>
    <x:row r="8" ht="25" customHeight="1">
      <x:c r="A8" s="1"/>
      <x:c r="B8" s="1"/>
      <x:c r="C8" s="1"/>
      <x:c r="D8" s="1" t="str">
        <x:v>평균차이 A-B(분)</x:v>
      </x:c>
      <x:c r="E8" s="6" t="n">
        <x:f>E3-F3</x:f>
        <x:v>-9</x:v>
      </x:c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 t="str">
        <x:v>a=분산A/nA</x:v>
      </x:c>
      <x:c r="E9" s="6" t="n">
        <x:f>E4/E2</x:f>
        <x:v>4.666666666666667</x:v>
      </x:c>
      <x:c r="F9" s="1"/>
      <x:c r="G9" s="1"/>
      <x:c r="H9" s="1"/>
      <x:c r="I9" s="1"/>
      <x:c r="J9" s="1"/>
      <x:c r="K9" s="1"/>
      <x:c r="L9" s="1"/>
    </x:row>
    <x:row r="10" ht="25" customHeight="1">
      <x:c r="A10" s="1"/>
      <x:c r="B10" s="1"/>
      <x:c r="C10" s="1"/>
      <x:c r="D10" s="1" t="str">
        <x:v>b=분산B/nB</x:v>
      </x:c>
      <x:c r="E10" s="6" t="n">
        <x:f>F4/F2</x:f>
        <x:v>2.3333333333333335</x:v>
      </x:c>
      <x:c r="F10" s="1"/>
      <x:c r="G10" s="1"/>
      <x:c r="H10" s="1"/>
      <x:c r="I10" s="1"/>
      <x:c r="J10" s="1"/>
      <x:c r="K10" s="1"/>
      <x:c r="L10" s="1"/>
    </x:row>
    <x:row r="11" ht="25" customHeight="1">
      <x:c r="A11" s="1"/>
      <x:c r="B11" s="1"/>
      <x:c r="C11" s="1"/>
      <x:c r="D11" s="1" t="str">
        <x:v>차이의SE(분)</x:v>
      </x:c>
      <x:c r="E11" s="6" t="n">
        <x:f>SQRT(E9+E10)</x:f>
        <x:v>2.6457513110645907</x:v>
      </x:c>
      <x:c r="F11" s="1"/>
      <x:c r="G11" s="1"/>
      <x:c r="H11" s="1"/>
      <x:c r="I11" s="1"/>
      <x:c r="J11" s="1"/>
      <x:c r="K11" s="1"/>
      <x:c r="L11" s="1"/>
    </x:row>
    <x:row r="12" ht="25" customHeight="1">
      <x:c r="A12" s="1"/>
      <x:c r="B12" s="1"/>
      <x:c r="C12" s="1"/>
      <x:c r="D12" s="1" t="str">
        <x:v>Welch 자유도</x:v>
      </x:c>
      <x:c r="E12" s="6" t="n">
        <x:f>(E9+E10)^2/(E9^2/(E2-1)+E10^2/(F2-1))</x:f>
        <x:v>9</x:v>
      </x:c>
      <x:c r="F12" s="1"/>
      <x:c r="G12" s="1"/>
      <x:c r="H12" s="1"/>
      <x:c r="I12" s="1"/>
      <x:c r="J12" s="1"/>
      <x:c r="K12" s="1"/>
      <x:c r="L12" s="1"/>
    </x:row>
    <x:row r="13" ht="25" customHeight="1">
      <x:c r="A13" s="1"/>
      <x:c r="B13" s="1"/>
      <x:c r="C13" s="1"/>
      <x:c r="D13" s="1" t="str">
        <x:v>Welch t</x:v>
      </x:c>
      <x:c r="E13" s="6" t="n">
        <x:f>E8/E11</x:f>
        <x:v>-3.401680257083045</x:v>
      </x:c>
      <x:c r="F13" s="1"/>
      <x:c r="G13" s="1"/>
      <x:c r="H13" s="1"/>
      <x:c r="I13" s="1"/>
      <x:c r="J13" s="1"/>
      <x:c r="K13" s="1"/>
      <x:c r="L13" s="1"/>
    </x:row>
    <x:row r="14" ht="25" customHeight="1">
      <x:c r="A14" s="1"/>
      <x:c r="B14" s="1"/>
      <x:c r="C14" s="1"/>
      <x:c r="D14" s="1" t="str">
        <x:v>Welch 양측p값</x:v>
      </x:c>
      <x:c r="E14" s="6" t="n">
        <x:f>IF(E13=0,1,_xlfn.BETA.DIST(E12/(E12+E13^2),E12/2,0.5,TRUE))</x:f>
        <x:v>0.007852398116916036</x:v>
      </x:c>
      <x:c r="F14" s="1"/>
      <x:c r="G14" s="1"/>
      <x:c r="H14" s="1"/>
      <x:c r="I14" s="1"/>
      <x:c r="J14" s="1"/>
      <x:c r="K14" s="1"/>
      <x:c r="L14" s="1"/>
    </x:row>
    <x:row r="15" ht="25" customHeight="1">
      <x:c r="A15" s="1"/>
      <x:c r="B15" s="1"/>
      <x:c r="C15" s="1"/>
      <x:c r="D15" s="1" t="str">
        <x:v>1-α Welch 임계값</x:v>
      </x:c>
      <x:c r="E15" s="6" t="n">
        <x:f>SQRT(E12*(1/_xlfn.BETA.INV(E6,E12/2,0.5)-1))</x:f>
        <x:v>2.2621571582187077</x:v>
      </x:c>
      <x:c r="F15" s="1"/>
      <x:c r="G15" s="1"/>
      <x:c r="H15" s="1"/>
      <x:c r="I15" s="1"/>
      <x:c r="J15" s="1"/>
      <x:c r="K15" s="1"/>
      <x:c r="L15" s="1"/>
    </x:row>
    <x:row r="16" ht="25" customHeight="1">
      <x:c r="A16" s="1"/>
      <x:c r="B16" s="1"/>
      <x:c r="C16" s="1"/>
      <x:c r="D16" s="1" t="str">
        <x:v>1-α 차이구간 하한</x:v>
      </x:c>
      <x:c r="E16" s="6" t="n">
        <x:f>E8-E15*E11</x:f>
        <x:v>-14.985105267191294</x:v>
      </x:c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 t="str">
        <x:v>1-α 차이구간 상한</x:v>
      </x:c>
      <x:c r="E17" s="6" t="n">
        <x:f>E8+E15*E11</x:f>
        <x:v>-3.0148947328087052</x:v>
      </x:c>
      <x:c r="F17" s="1"/>
      <x:c r="G17" s="1"/>
      <x:c r="H17" s="1"/>
      <x:c r="I17" s="1"/>
      <x:c r="J17" s="1"/>
      <x:c r="K17" s="1"/>
      <x:c r="L17" s="1"/>
    </x:row>
    <x:row r="18" ht="25" customHeight="1">
      <x:c r="A18" s="1"/>
      <x:c r="B18" s="1"/>
      <x:c r="C18" s="1"/>
      <x:c r="D18" s="1" t="str">
        <x:v>등분산 합동분산</x:v>
      </x:c>
      <x:c r="E18" s="6" t="n">
        <x:f>((E2-1)*E4+(F2-1)*F4)/(E2+F2-2)</x:f>
        <x:v>21</x:v>
      </x:c>
      <x:c r="F18" s="1"/>
      <x:c r="G18" s="1"/>
      <x:c r="H18" s="1"/>
      <x:c r="I18" s="1"/>
      <x:c r="J18" s="1"/>
      <x:c r="K18" s="1"/>
      <x:c r="L18" s="1"/>
    </x:row>
    <x:row r="19" ht="25" customHeight="1">
      <x:c r="A19" s="1"/>
      <x:c r="B19" s="1"/>
      <x:c r="C19" s="1"/>
      <x:c r="D19" s="1" t="str">
        <x:v>등분산 SE(분)</x:v>
      </x:c>
      <x:c r="E19" s="6" t="n">
        <x:f>SQRT(E18*(1/E2+1/F2))</x:f>
        <x:v>2.6457513110645907</x:v>
      </x:c>
      <x:c r="F19" s="1"/>
      <x:c r="G19" s="1"/>
      <x:c r="H19" s="1"/>
      <x:c r="I19" s="1"/>
      <x:c r="J19" s="1"/>
      <x:c r="K19" s="1"/>
      <x:c r="L19" s="1"/>
    </x:row>
    <x:row r="20" ht="25" customHeight="1">
      <x:c r="A20" s="1"/>
      <x:c r="B20" s="1"/>
      <x:c r="C20" s="1"/>
      <x:c r="D20" s="1" t="str">
        <x:v>등분산 자유도</x:v>
      </x:c>
      <x:c r="E20" s="6" t="n">
        <x:f>E2+F2-2</x:f>
        <x:v>10</x:v>
      </x:c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 t="str">
        <x:v>등분산 t</x:v>
      </x:c>
      <x:c r="E21" s="6" t="n">
        <x:f>E8/E19</x:f>
        <x:v>-3.401680257083045</x:v>
      </x:c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 t="str">
        <x:v>등분산 양측p값</x:v>
      </x:c>
      <x:c r="E22" s="6" t="n">
        <x:f>IF(E21=0,1,TDIST(ABS(E21),E20,2))</x:f>
        <x:v>0.006751983766464242</x:v>
      </x:c>
      <x:c r="F22" s="1"/>
      <x:c r="G22" s="1"/>
      <x:c r="H22" s="1"/>
      <x:c r="I22" s="1"/>
      <x:c r="J22" s="1"/>
      <x:c r="K22" s="1"/>
      <x:c r="L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5" customHeight="1">
      <x:c r="A25" s="1" t="str">
        <x:v>서로 다른 배송기록. 표의 같은 행은 대응쌍이 아니다.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30" customHeight="1">
      <x:c r="A30" s="4" t="str">
        <x:v>기록번호</x:v>
      </x:c>
      <x:c r="B30" s="4" t="str">
        <x:v>A시간(분)</x:v>
      </x:c>
      <x:c r="C30" s="4" t="str">
        <x:v>B시간(분)</x:v>
      </x:c>
      <x:c r="D30" s="4" t="str">
        <x:v>집단 요약</x:v>
      </x:c>
      <x:c r="E30" s="4" t="str">
        <x:v>A</x:v>
      </x:c>
      <x:c r="F30" s="4" t="str">
        <x:v>B</x:v>
      </x:c>
      <x:c r="G30" s="1"/>
      <x:c r="H30" s="1"/>
      <x:c r="I30" s="1"/>
      <x:c r="J30" s="1"/>
      <x:c r="K30" s="1"/>
      <x:c r="L30" s="1"/>
    </x:row>
    <x:row r="31" ht="25" customHeight="1">
      <x:c r="A31" s="1" t="n">
        <x:v>1</x:v>
      </x:c>
      <x:c r="B31" s="5" t="n">
        <x:v>20</x:v>
      </x:c>
      <x:c r="C31" s="5" t="n">
        <x:v>22</x:v>
      </x:c>
      <x:c r="D31" s="1" t="str">
        <x:v>표본 수</x:v>
      </x:c>
      <x:c r="E31" s="1" t="n">
        <x:f>COUNT(B31:B38)</x:f>
        <x:v>5</x:v>
      </x:c>
      <x:c r="F31" s="1" t="n">
        <x:f>COUNT(C31:C38)</x:f>
        <x:v>8</x:v>
      </x:c>
      <x:c r="G31" s="1"/>
      <x:c r="H31" s="1"/>
      <x:c r="I31" s="1"/>
      <x:c r="J31" s="1"/>
      <x:c r="K31" s="1"/>
      <x:c r="L31" s="1"/>
    </x:row>
    <x:row r="32" ht="25" customHeight="1">
      <x:c r="A32" s="1" t="n">
        <x:v>2</x:v>
      </x:c>
      <x:c r="B32" s="5" t="n">
        <x:v>24</x:v>
      </x:c>
      <x:c r="C32" s="5" t="n">
        <x:v>24</x:v>
      </x:c>
      <x:c r="D32" s="1" t="str">
        <x:v>평균(분)</x:v>
      </x:c>
      <x:c r="E32" s="6" t="n">
        <x:f>AVERAGE(B31:B38)</x:f>
        <x:v>26</x:v>
      </x:c>
      <x:c r="F32" s="6" t="n">
        <x:f>AVERAGE(C31:C38)</x:f>
        <x:v>32</x:v>
      </x:c>
      <x:c r="G32" s="1"/>
      <x:c r="H32" s="1"/>
      <x:c r="I32" s="1"/>
      <x:c r="J32" s="1"/>
      <x:c r="K32" s="1"/>
      <x:c r="L32" s="1"/>
    </x:row>
    <x:row r="33" ht="25" customHeight="1">
      <x:c r="A33" s="1" t="n">
        <x:v>3</x:v>
      </x:c>
      <x:c r="B33" s="5" t="n">
        <x:v>26</x:v>
      </x:c>
      <x:c r="C33" s="5" t="n">
        <x:v>28</x:v>
      </x:c>
      <x:c r="D33" s="1" t="str">
        <x:v>표본분산(분²)</x:v>
      </x:c>
      <x:c r="E33" s="6" t="n">
        <x:f>_xlfn.VAR.S(B31:B38)</x:f>
        <x:v>20</x:v>
      </x:c>
      <x:c r="F33" s="6" t="n">
        <x:f>_xlfn.VAR.S(C31:C38)</x:f>
        <x:v>56</x:v>
      </x:c>
      <x:c r="G33" s="1"/>
      <x:c r="H33" s="1"/>
      <x:c r="I33" s="1"/>
      <x:c r="J33" s="1"/>
      <x:c r="K33" s="1"/>
      <x:c r="L33" s="1"/>
    </x:row>
    <x:row r="34" ht="25" customHeight="1">
      <x:c r="A34" s="1" t="n">
        <x:v>4</x:v>
      </x:c>
      <x:c r="B34" s="5" t="n">
        <x:v>28</x:v>
      </x:c>
      <x:c r="C34" s="5" t="n">
        <x:v>28</x:v>
      </x:c>
      <x:c r="D34" s="1" t="str">
        <x:v>표본SD(분)</x:v>
      </x:c>
      <x:c r="E34" s="6" t="n">
        <x:f>_xlfn.STDEV.S(B31:B38)</x:f>
        <x:v>4.47213595499958</x:v>
      </x:c>
      <x:c r="F34" s="6" t="n">
        <x:f>_xlfn.STDEV.S(C31:C38)</x:f>
        <x:v>7.483314773547883</x:v>
      </x:c>
      <x:c r="G34" s="1"/>
      <x:c r="H34" s="1"/>
      <x:c r="I34" s="1"/>
      <x:c r="J34" s="1"/>
      <x:c r="K34" s="1"/>
      <x:c r="L34" s="1"/>
    </x:row>
    <x:row r="35" ht="25" customHeight="1">
      <x:c r="A35" s="1" t="n">
        <x:v>5</x:v>
      </x:c>
      <x:c r="B35" s="5" t="n">
        <x:v>32</x:v>
      </x:c>
      <x:c r="C35" s="5" t="n">
        <x:v>36</x:v>
      </x:c>
      <x:c r="D35" s="1" t="str">
        <x:v>유의수준</x:v>
      </x:c>
      <x:c r="E35" s="5" t="n">
        <x:v>0.05</x:v>
      </x:c>
      <x:c r="F35" s="1"/>
      <x:c r="G35" s="1"/>
      <x:c r="H35" s="1"/>
      <x:c r="I35" s="1"/>
      <x:c r="J35" s="1"/>
      <x:c r="K35" s="1"/>
      <x:c r="L35" s="1"/>
    </x:row>
    <x:row r="36" ht="25" customHeight="1">
      <x:c r="A36" s="1" t="n">
        <x:v>6</x:v>
      </x:c>
      <x:c r="B36" s="5"/>
      <x:c r="C36" s="5" t="n">
        <x:v>36</x:v>
      </x:c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 t="n">
        <x:v>7</x:v>
      </x:c>
      <x:c r="B37" s="5"/>
      <x:c r="C37" s="5" t="n">
        <x:v>40</x:v>
      </x:c>
      <x:c r="D37" s="1" t="str">
        <x:v>평균차이 A-B(분)</x:v>
      </x:c>
      <x:c r="E37" s="6" t="n">
        <x:f>E32-F32</x:f>
        <x:v>-6</x:v>
      </x:c>
      <x:c r="F37" s="1"/>
      <x:c r="G37" s="1"/>
      <x:c r="H37" s="1"/>
      <x:c r="I37" s="1"/>
      <x:c r="J37" s="1"/>
      <x:c r="K37" s="1"/>
      <x:c r="L37" s="1"/>
    </x:row>
    <x:row r="38" ht="25" customHeight="1">
      <x:c r="A38" s="1" t="n">
        <x:v>8</x:v>
      </x:c>
      <x:c r="B38" s="5"/>
      <x:c r="C38" s="5" t="n">
        <x:v>42</x:v>
      </x:c>
      <x:c r="D38" s="1" t="str">
        <x:v>a=분산A/nA</x:v>
      </x:c>
      <x:c r="E38" s="6" t="n">
        <x:f>E33/E31</x:f>
        <x:v>4</x:v>
      </x:c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 t="str">
        <x:v>b=분산B/nB</x:v>
      </x:c>
      <x:c r="E39" s="6" t="n">
        <x:f>F33/F31</x:f>
        <x:v>7</x:v>
      </x:c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 t="str">
        <x:v>차이의SE(분)</x:v>
      </x:c>
      <x:c r="E40" s="6" t="n">
        <x:f>SQRT(E38+E39)</x:f>
        <x:v>3.3166247903554</x:v>
      </x:c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 t="str">
        <x:v>Welch 자유도</x:v>
      </x:c>
      <x:c r="E41" s="6" t="n">
        <x:f>(E38+E39)^2/(E38^2/(E31-1)+E39^2/(F31-1))</x:f>
        <x:v>11</x:v>
      </x:c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 t="str">
        <x:v>Welch t</x:v>
      </x:c>
      <x:c r="E42" s="6" t="n">
        <x:f>E37/E40</x:f>
        <x:v>-1.8090680674665818</x:v>
      </x:c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 t="str">
        <x:v>Welch 양측p값</x:v>
      </x:c>
      <x:c r="E43" s="6" t="n">
        <x:f>IF(E42=0,1,_xlfn.BETA.DIST(E41/(E41+E42^2),E41/2,0.5,TRUE))</x:f>
        <x:v>0.09782340957100749</x:v>
      </x:c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 t="str">
        <x:v>1-α Welch 임계값</x:v>
      </x:c>
      <x:c r="E44" s="6" t="n">
        <x:f>SQRT(E41*(1/_xlfn.BETA.INV(E35,E41/2,0.5)-1))</x:f>
        <x:v>2.2009851426503797</x:v>
      </x:c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 t="str">
        <x:v>1-α 차이구간 하한</x:v>
      </x:c>
      <x:c r="E45" s="6" t="n">
        <x:f>E37-E44*E40</x:f>
        <x:v>-13.299841887318166</x:v>
      </x:c>
      <x:c r="F45" s="1"/>
      <x:c r="G45" s="1"/>
      <x:c r="H45" s="1"/>
      <x:c r="I45" s="1"/>
      <x:c r="J45" s="1"/>
      <x:c r="K45" s="1"/>
      <x:c r="L45" s="1"/>
    </x:row>
    <x:row r="46" ht="25" customHeight="1">
      <x:c r="A46" s="1"/>
      <x:c r="B46" s="1"/>
      <x:c r="C46" s="1"/>
      <x:c r="D46" s="1" t="str">
        <x:v>1-α 차이구간 상한</x:v>
      </x:c>
      <x:c r="E46" s="6" t="n">
        <x:f>E37+E44*E40</x:f>
        <x:v>1.2998418873181654</x:v>
      </x:c>
      <x:c r="F46" s="1"/>
      <x:c r="G46" s="1"/>
      <x:c r="H46" s="1"/>
      <x:c r="I46" s="1"/>
      <x:c r="J46" s="1"/>
      <x:c r="K46" s="1"/>
      <x:c r="L46" s="1"/>
    </x:row>
    <x:row r="47" ht="25" customHeight="1">
      <x:c r="A47" s="1"/>
      <x:c r="B47" s="1"/>
      <x:c r="C47" s="1"/>
      <x:c r="D47" s="1" t="str">
        <x:v>등분산 합동분산</x:v>
      </x:c>
      <x:c r="E47" s="6" t="n">
        <x:f>((E31-1)*E33+(F31-1)*F33)/(E31+F31-2)</x:f>
        <x:v>42.90909090909091</x:v>
      </x:c>
      <x:c r="F47" s="1"/>
      <x:c r="G47" s="1"/>
      <x:c r="H47" s="1"/>
      <x:c r="I47" s="1"/>
      <x:c r="J47" s="1"/>
      <x:c r="K47" s="1"/>
      <x:c r="L47" s="1"/>
    </x:row>
    <x:row r="48" ht="25" customHeight="1">
      <x:c r="A48" s="1"/>
      <x:c r="B48" s="1"/>
      <x:c r="C48" s="1"/>
      <x:c r="D48" s="1" t="str">
        <x:v>등분산 SE(분)</x:v>
      </x:c>
      <x:c r="E48" s="6" t="n">
        <x:f>SQRT(E47*(1/E31+1/F31))</x:f>
        <x:v>3.7343613303287277</x:v>
      </x:c>
      <x:c r="F48" s="1"/>
      <x:c r="G48" s="1"/>
      <x:c r="H48" s="1"/>
      <x:c r="I48" s="1"/>
      <x:c r="J48" s="1"/>
      <x:c r="K48" s="1"/>
      <x:c r="L48" s="1"/>
    </x:row>
    <x:row r="49" ht="25" customHeight="1">
      <x:c r="A49" s="1"/>
      <x:c r="B49" s="1"/>
      <x:c r="C49" s="1"/>
      <x:c r="D49" s="1" t="str">
        <x:v>등분산 자유도</x:v>
      </x:c>
      <x:c r="E49" s="6" t="n">
        <x:f>E31+F31-2</x:f>
        <x:v>11</x:v>
      </x:c>
      <x:c r="F49" s="1"/>
      <x:c r="G49" s="1"/>
      <x:c r="H49" s="1"/>
      <x:c r="I49" s="1"/>
      <x:c r="J49" s="1"/>
      <x:c r="K49" s="1"/>
      <x:c r="L49" s="1"/>
    </x:row>
    <x:row r="50" ht="25" customHeight="1">
      <x:c r="A50" s="1"/>
      <x:c r="B50" s="1"/>
      <x:c r="C50" s="1"/>
      <x:c r="D50" s="1" t="str">
        <x:v>등분산 t</x:v>
      </x:c>
      <x:c r="E50" s="6" t="n">
        <x:f>E37/E48</x:f>
        <x:v>-1.6067004419928033</x:v>
      </x:c>
      <x:c r="F50" s="1"/>
      <x:c r="G50" s="1"/>
      <x:c r="H50" s="1"/>
      <x:c r="I50" s="1"/>
      <x:c r="J50" s="1"/>
      <x:c r="K50" s="1"/>
      <x:c r="L50" s="1"/>
    </x:row>
    <x:row r="51" ht="25" customHeight="1">
      <x:c r="A51" s="1"/>
      <x:c r="B51" s="1"/>
      <x:c r="C51" s="1"/>
      <x:c r="D51" s="1" t="str">
        <x:v>등분산 양측p값</x:v>
      </x:c>
      <x:c r="E51" s="6" t="n">
        <x:f>IF(E50=0,1,TDIST(ABS(E50),E49,2))</x:f>
        <x:v>0.13642133933875988</x:v>
      </x:c>
      <x:c r="F51" s="1"/>
      <x:c r="G51" s="1"/>
      <x:c r="H51" s="1"/>
      <x:c r="I51" s="1"/>
      <x:c r="J51" s="1"/>
      <x:c r="K51" s="1"/>
      <x:c r="L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5" customHeight="1">
      <x:c r="A54" s="1" t="str">
        <x:v>문제2·4: A5개와 B8개의 서로 다른 독립기록.</x:v>
      </x:c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0" hidden="0" customWidth="1"/>
    <x:col min="5" max="5" width="24" hidden="0" customWidth="1"/>
    <x:col min="6" max="6" width="29" hidden="0" customWidth="1"/>
    <x:col min="7" max="7" width="2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4" t="str">
        <x:v>학생번호</x:v>
      </x:c>
      <x:c r="B1" s="4" t="str">
        <x:v>전(점)</x:v>
      </x:c>
      <x:c r="C1" s="4" t="str">
        <x:v>후(점)</x:v>
      </x:c>
      <x:c r="D1" s="4" t="str">
        <x:v>변화후-전</x:v>
      </x:c>
      <x:c r="E1" s="1"/>
      <x:c r="F1" s="4" t="str">
        <x:v>대응차이 요약</x:v>
      </x:c>
      <x:c r="G1" s="4" t="str">
        <x:v>값</x:v>
      </x:c>
      <x:c r="H1" s="1"/>
      <x:c r="I1" s="1"/>
      <x:c r="J1" s="1"/>
      <x:c r="K1" s="1"/>
      <x:c r="L1" s="1"/>
    </x:row>
    <x:row r="2" ht="25" customHeight="1">
      <x:c r="A2" s="1" t="n">
        <x:v>1</x:v>
      </x:c>
      <x:c r="B2" s="5" t="n">
        <x:v>60</x:v>
      </x:c>
      <x:c r="C2" s="5" t="n">
        <x:v>63</x:v>
      </x:c>
      <x:c r="D2" s="1" t="n">
        <x:f>C2-B2</x:f>
        <x:v>3</x:v>
      </x:c>
      <x:c r="E2" s="1"/>
      <x:c r="F2" s="1" t="str">
        <x:v>쌍의 수</x:v>
      </x:c>
      <x:c r="G2" s="1" t="n">
        <x:f>COUNT(D2:D9)</x:f>
        <x:v>8</x:v>
      </x:c>
      <x:c r="H2" s="1"/>
      <x:c r="I2" s="1"/>
      <x:c r="J2" s="1"/>
      <x:c r="K2" s="1"/>
      <x:c r="L2" s="1"/>
    </x:row>
    <x:row r="3" ht="25" customHeight="1">
      <x:c r="A3" s="1" t="n">
        <x:v>2</x:v>
      </x:c>
      <x:c r="B3" s="5" t="n">
        <x:v>64</x:v>
      </x:c>
      <x:c r="C3" s="5" t="n">
        <x:v>69</x:v>
      </x:c>
      <x:c r="D3" s="1" t="n">
        <x:f>C3-B3</x:f>
        <x:v>5</x:v>
      </x:c>
      <x:c r="E3" s="1"/>
      <x:c r="F3" s="1" t="str">
        <x:v>전 평균(점)</x:v>
      </x:c>
      <x:c r="G3" s="6" t="n">
        <x:f>AVERAGE(B2:B9)</x:f>
        <x:v>74</x:v>
      </x:c>
      <x:c r="H3" s="1"/>
      <x:c r="I3" s="1"/>
      <x:c r="J3" s="1"/>
      <x:c r="K3" s="1"/>
      <x:c r="L3" s="1"/>
    </x:row>
    <x:row r="4" ht="25" customHeight="1">
      <x:c r="A4" s="1" t="n">
        <x:v>3</x:v>
      </x:c>
      <x:c r="B4" s="5" t="n">
        <x:v>68</x:v>
      </x:c>
      <x:c r="C4" s="5" t="n">
        <x:v>70</x:v>
      </x:c>
      <x:c r="D4" s="1" t="n">
        <x:f>C4-B4</x:f>
        <x:v>2</x:v>
      </x:c>
      <x:c r="E4" s="1"/>
      <x:c r="F4" s="1" t="str">
        <x:v>후 평균(점)</x:v>
      </x:c>
      <x:c r="G4" s="6" t="n">
        <x:f>AVERAGE(C2:C9)</x:f>
        <x:v>78</x:v>
      </x:c>
      <x:c r="H4" s="1"/>
      <x:c r="I4" s="1"/>
      <x:c r="J4" s="1"/>
      <x:c r="K4" s="1"/>
      <x:c r="L4" s="1"/>
    </x:row>
    <x:row r="5" ht="25" customHeight="1">
      <x:c r="A5" s="1" t="n">
        <x:v>4</x:v>
      </x:c>
      <x:c r="B5" s="5" t="n">
        <x:v>72</x:v>
      </x:c>
      <x:c r="C5" s="5" t="n">
        <x:v>76</x:v>
      </x:c>
      <x:c r="D5" s="1" t="n">
        <x:f>C5-B5</x:f>
        <x:v>4</x:v>
      </x:c>
      <x:c r="E5" s="1"/>
      <x:c r="F5" s="1" t="str">
        <x:v>평균변화(점)</x:v>
      </x:c>
      <x:c r="G5" s="6" t="n">
        <x:f>AVERAGE(D2:D9)</x:f>
        <x:v>4</x:v>
      </x:c>
      <x:c r="H5" s="1"/>
      <x:c r="I5" s="1"/>
      <x:c r="J5" s="1"/>
      <x:c r="K5" s="1"/>
      <x:c r="L5" s="1"/>
    </x:row>
    <x:row r="6" ht="25" customHeight="1">
      <x:c r="A6" s="1" t="n">
        <x:v>5</x:v>
      </x:c>
      <x:c r="B6" s="5" t="n">
        <x:v>76</x:v>
      </x:c>
      <x:c r="C6" s="5" t="n">
        <x:v>82</x:v>
      </x:c>
      <x:c r="D6" s="1" t="n">
        <x:f>C6-B6</x:f>
        <x:v>6</x:v>
      </x:c>
      <x:c r="E6" s="1"/>
      <x:c r="F6" s="1" t="str">
        <x:v>변화의 표본분산</x:v>
      </x:c>
      <x:c r="G6" s="6" t="n">
        <x:f>_xlfn.VAR.S(D2:D9)</x:f>
        <x:v>1.7142857142857142</x:v>
      </x:c>
      <x:c r="H6" s="1"/>
      <x:c r="I6" s="1"/>
      <x:c r="J6" s="1"/>
      <x:c r="K6" s="1"/>
      <x:c r="L6" s="1"/>
    </x:row>
    <x:row r="7" ht="25" customHeight="1">
      <x:c r="A7" s="1" t="n">
        <x:v>6</x:v>
      </x:c>
      <x:c r="B7" s="5" t="n">
        <x:v>80</x:v>
      </x:c>
      <x:c r="C7" s="5" t="n">
        <x:v>83</x:v>
      </x:c>
      <x:c r="D7" s="1" t="n">
        <x:f>C7-B7</x:f>
        <x:v>3</x:v>
      </x:c>
      <x:c r="E7" s="1"/>
      <x:c r="F7" s="1" t="str">
        <x:v>변화의 표본SD(점)</x:v>
      </x:c>
      <x:c r="G7" s="6" t="n">
        <x:f>_xlfn.STDEV.S(D2:D9)</x:f>
        <x:v>1.3093073414159542</x:v>
      </x:c>
      <x:c r="H7" s="1"/>
      <x:c r="I7" s="1"/>
      <x:c r="J7" s="1"/>
      <x:c r="K7" s="1"/>
      <x:c r="L7" s="1"/>
    </x:row>
    <x:row r="8" ht="25" customHeight="1">
      <x:c r="A8" s="1" t="n">
        <x:v>7</x:v>
      </x:c>
      <x:c r="B8" s="5" t="n">
        <x:v>84</x:v>
      </x:c>
      <x:c r="C8" s="5" t="n">
        <x:v>89</x:v>
      </x:c>
      <x:c r="D8" s="1" t="n">
        <x:f>C8-B8</x:f>
        <x:v>5</x:v>
      </x:c>
      <x:c r="E8" s="1"/>
      <x:c r="F8" s="1" t="str">
        <x:v>변화평균 SE(점)</x:v>
      </x:c>
      <x:c r="G8" s="6" t="n">
        <x:f>G7/SQRT(G2)</x:f>
        <x:v>0.46291004988627565</x:v>
      </x:c>
      <x:c r="H8" s="1"/>
      <x:c r="I8" s="1"/>
      <x:c r="J8" s="1"/>
      <x:c r="K8" s="1"/>
      <x:c r="L8" s="1"/>
    </x:row>
    <x:row r="9" ht="25" customHeight="1">
      <x:c r="A9" s="1" t="n">
        <x:v>8</x:v>
      </x:c>
      <x:c r="B9" s="5" t="n">
        <x:v>88</x:v>
      </x:c>
      <x:c r="C9" s="5" t="n">
        <x:v>92</x:v>
      </x:c>
      <x:c r="D9" s="1" t="n">
        <x:f>C9-B9</x:f>
        <x:v>4</x:v>
      </x:c>
      <x:c r="E9" s="1"/>
      <x:c r="F9" s="1" t="str">
        <x:v>대응 t</x:v>
      </x:c>
      <x:c r="G9" s="6" t="n">
        <x:f>G5/G8</x:f>
        <x:v>8.640987597877148</x:v>
      </x:c>
      <x:c r="H9" s="1"/>
      <x:c r="I9" s="1"/>
      <x:c r="J9" s="1"/>
      <x:c r="K9" s="1"/>
      <x:c r="L9" s="1"/>
    </x:row>
    <x:row r="10" ht="25" customHeight="1">
      <x:c r="A10" s="1"/>
      <x:c r="B10" s="1"/>
      <x:c r="C10" s="1"/>
      <x:c r="D10" s="1"/>
      <x:c r="E10" s="1"/>
      <x:c r="F10" s="1" t="str">
        <x:v>자유도</x:v>
      </x:c>
      <x:c r="G10" s="7" t="n">
        <x:f>G2-1</x:f>
        <x:v>7</x:v>
      </x:c>
      <x:c r="H10" s="1"/>
      <x:c r="I10" s="1"/>
      <x:c r="J10" s="1"/>
      <x:c r="K10" s="1"/>
      <x:c r="L10" s="1"/>
    </x:row>
    <x:row r="11" ht="25" customHeight="1">
      <x:c r="A11" s="1"/>
      <x:c r="B11" s="1"/>
      <x:c r="C11" s="1"/>
      <x:c r="D11" s="1"/>
      <x:c r="E11" s="1"/>
      <x:c r="F11" s="1" t="str">
        <x:v>양측p값</x:v>
      </x:c>
      <x:c r="G11" s="6" t="n">
        <x:f>IF(G9=0,1,TDIST(ABS(G9),G10,2))</x:f>
        <x:v>0.00005554468839652493</x:v>
      </x:c>
      <x:c r="H11" s="1"/>
      <x:c r="I11" s="1"/>
      <x:c r="J11" s="1"/>
      <x:c r="K11" s="1"/>
      <x:c r="L11" s="1"/>
    </x:row>
    <x:row r="12" ht="25" customHeight="1">
      <x:c r="A12" s="1"/>
      <x:c r="B12" s="1"/>
      <x:c r="C12" s="1"/>
      <x:c r="D12" s="1"/>
      <x:c r="E12" s="1"/>
      <x:c r="F12" s="1" t="str">
        <x:v>95% t 임계값</x:v>
      </x:c>
      <x:c r="G12" s="6" t="n">
        <x:f>_xlfn.CONFIDENCE.T(0.05,1,G2)*SQRT(G2)</x:f>
        <x:v>2.3646242359765166</x:v>
      </x:c>
      <x:c r="H12" s="1"/>
      <x:c r="I12" s="1"/>
      <x:c r="J12" s="1"/>
      <x:c r="K12" s="1"/>
      <x:c r="L12" s="1"/>
    </x:row>
    <x:row r="13" ht="25" customHeight="1">
      <x:c r="A13" s="1"/>
      <x:c r="B13" s="1"/>
      <x:c r="C13" s="1"/>
      <x:c r="D13" s="1"/>
      <x:c r="E13" s="1"/>
      <x:c r="F13" s="1" t="str">
        <x:v>95% 변화구간 하한</x:v>
      </x:c>
      <x:c r="G13" s="6" t="n">
        <x:f>G5-G12*G8</x:f>
        <x:v>2.9053916769618144</x:v>
      </x:c>
      <x:c r="H13" s="1"/>
      <x:c r="I13" s="1"/>
      <x:c r="J13" s="1"/>
      <x:c r="K13" s="1"/>
      <x:c r="L13" s="1"/>
    </x:row>
    <x:row r="14" ht="25" customHeight="1">
      <x:c r="A14" s="1"/>
      <x:c r="B14" s="1"/>
      <x:c r="C14" s="1"/>
      <x:c r="D14" s="1"/>
      <x:c r="E14" s="1"/>
      <x:c r="F14" s="1" t="str">
        <x:v>95% 변화구간 상한</x:v>
      </x:c>
      <x:c r="G14" s="6" t="n">
        <x:f>G5+G12*G8</x:f>
        <x:v>5.094608323038186</x:v>
      </x:c>
      <x:c r="H14" s="1"/>
      <x:c r="I14" s="1"/>
      <x:c r="J14" s="1"/>
      <x:c r="K14" s="1"/>
      <x:c r="L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5" customHeight="1">
      <x:c r="A18" s="1" t="str">
        <x:v>학생번호로 전후를 연결한 구성 예제. 변화는 후-전이다.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30" customHeight="1">
      <x:c r="A25" s="4" t="str">
        <x:v>학생번호</x:v>
      </x:c>
      <x:c r="B25" s="4" t="str">
        <x:v>전(점)</x:v>
      </x:c>
      <x:c r="C25" s="4" t="str">
        <x:v>후(점)</x:v>
      </x:c>
      <x:c r="D25" s="4" t="str">
        <x:v>변화후-전</x:v>
      </x:c>
      <x:c r="E25" s="1"/>
      <x:c r="F25" s="4" t="str">
        <x:v>대응차이 요약</x:v>
      </x:c>
      <x:c r="G25" s="4" t="str">
        <x:v>값</x:v>
      </x:c>
      <x:c r="H25" s="1"/>
      <x:c r="I25" s="1"/>
      <x:c r="J25" s="1"/>
      <x:c r="K25" s="1"/>
      <x:c r="L25" s="1"/>
    </x:row>
    <x:row r="26" ht="25" customHeight="1">
      <x:c r="A26" s="1" t="n">
        <x:v>1</x:v>
      </x:c>
      <x:c r="B26" s="5" t="n">
        <x:v>40</x:v>
      </x:c>
      <x:c r="C26" s="5" t="n">
        <x:v>42</x:v>
      </x:c>
      <x:c r="D26" s="1" t="n">
        <x:f>C26-B26</x:f>
        <x:v>2</x:v>
      </x:c>
      <x:c r="E26" s="1"/>
      <x:c r="F26" s="1" t="str">
        <x:v>쌍의 수</x:v>
      </x:c>
      <x:c r="G26" s="1" t="n">
        <x:f>COUNT(D26:D31)</x:f>
        <x:v>6</x:v>
      </x:c>
      <x:c r="H26" s="1"/>
      <x:c r="I26" s="1"/>
      <x:c r="J26" s="1"/>
      <x:c r="K26" s="1"/>
      <x:c r="L26" s="1"/>
    </x:row>
    <x:row r="27" ht="25" customHeight="1">
      <x:c r="A27" s="1" t="n">
        <x:v>2</x:v>
      </x:c>
      <x:c r="B27" s="5" t="n">
        <x:v>44</x:v>
      </x:c>
      <x:c r="C27" s="5" t="n">
        <x:v>45</x:v>
      </x:c>
      <x:c r="D27" s="1" t="n">
        <x:f>C27-B27</x:f>
        <x:v>1</x:v>
      </x:c>
      <x:c r="E27" s="1"/>
      <x:c r="F27" s="1" t="str">
        <x:v>전 평균(점)</x:v>
      </x:c>
      <x:c r="G27" s="6" t="n">
        <x:f>AVERAGE(B26:B31)</x:f>
        <x:v>50</x:v>
      </x:c>
      <x:c r="H27" s="1"/>
      <x:c r="I27" s="1"/>
      <x:c r="J27" s="1"/>
      <x:c r="K27" s="1"/>
      <x:c r="L27" s="1"/>
    </x:row>
    <x:row r="28" ht="25" customHeight="1">
      <x:c r="A28" s="1" t="n">
        <x:v>3</x:v>
      </x:c>
      <x:c r="B28" s="5" t="n">
        <x:v>48</x:v>
      </x:c>
      <x:c r="C28" s="5" t="n">
        <x:v>51</x:v>
      </x:c>
      <x:c r="D28" s="1" t="n">
        <x:f>C28-B28</x:f>
        <x:v>3</x:v>
      </x:c>
      <x:c r="E28" s="1"/>
      <x:c r="F28" s="1" t="str">
        <x:v>후 평균(점)</x:v>
      </x:c>
      <x:c r="G28" s="6" t="n">
        <x:f>AVERAGE(C26:C31)</x:f>
        <x:v>52.333333333333336</x:v>
      </x:c>
      <x:c r="H28" s="1"/>
      <x:c r="I28" s="1"/>
      <x:c r="J28" s="1"/>
      <x:c r="K28" s="1"/>
      <x:c r="L28" s="1"/>
    </x:row>
    <x:row r="29" ht="25" customHeight="1">
      <x:c r="A29" s="1" t="n">
        <x:v>4</x:v>
      </x:c>
      <x:c r="B29" s="5" t="n">
        <x:v>52</x:v>
      </x:c>
      <x:c r="C29" s="5" t="n">
        <x:v>54</x:v>
      </x:c>
      <x:c r="D29" s="1" t="n">
        <x:f>C29-B29</x:f>
        <x:v>2</x:v>
      </x:c>
      <x:c r="E29" s="1"/>
      <x:c r="F29" s="1" t="str">
        <x:v>평균변화(점)</x:v>
      </x:c>
      <x:c r="G29" s="6" t="n">
        <x:f>AVERAGE(D26:D31)</x:f>
        <x:v>2.3333333333333335</x:v>
      </x:c>
      <x:c r="H29" s="1"/>
      <x:c r="I29" s="1"/>
      <x:c r="J29" s="1"/>
      <x:c r="K29" s="1"/>
      <x:c r="L29" s="1"/>
    </x:row>
    <x:row r="30" ht="25" customHeight="1">
      <x:c r="A30" s="1" t="n">
        <x:v>5</x:v>
      </x:c>
      <x:c r="B30" s="5" t="n">
        <x:v>56</x:v>
      </x:c>
      <x:c r="C30" s="5" t="n">
        <x:v>60</x:v>
      </x:c>
      <x:c r="D30" s="1" t="n">
        <x:f>C30-B30</x:f>
        <x:v>4</x:v>
      </x:c>
      <x:c r="E30" s="1"/>
      <x:c r="F30" s="1" t="str">
        <x:v>변화의 표본분산</x:v>
      </x:c>
      <x:c r="G30" s="6" t="n">
        <x:f>_xlfn.VAR.S(D26:D31)</x:f>
        <x:v>1.0666666666666667</x:v>
      </x:c>
      <x:c r="H30" s="1"/>
      <x:c r="I30" s="1"/>
      <x:c r="J30" s="1"/>
      <x:c r="K30" s="1"/>
      <x:c r="L30" s="1"/>
    </x:row>
    <x:row r="31" ht="25" customHeight="1">
      <x:c r="A31" s="1" t="n">
        <x:v>6</x:v>
      </x:c>
      <x:c r="B31" s="5" t="n">
        <x:v>60</x:v>
      </x:c>
      <x:c r="C31" s="5" t="n">
        <x:v>62</x:v>
      </x:c>
      <x:c r="D31" s="1" t="n">
        <x:f>C31-B31</x:f>
        <x:v>2</x:v>
      </x:c>
      <x:c r="E31" s="1"/>
      <x:c r="F31" s="1" t="str">
        <x:v>변화의 표본SD(점)</x:v>
      </x:c>
      <x:c r="G31" s="6" t="n">
        <x:f>_xlfn.STDEV.S(D26:D31)</x:f>
        <x:v>1.0327955589886444</x:v>
      </x:c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 t="str">
        <x:v>변화평균 SE(점)</x:v>
      </x:c>
      <x:c r="G32" s="6" t="n">
        <x:f>G31/SQRT(G26)</x:f>
        <x:v>0.4216370213557839</x:v>
      </x:c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 t="str">
        <x:v>대응 t</x:v>
      </x:c>
      <x:c r="G33" s="6" t="n">
        <x:f>G29/G32</x:f>
        <x:v>5.5339859052946645</x:v>
      </x:c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 t="str">
        <x:v>자유도</x:v>
      </x:c>
      <x:c r="G34" s="7" t="n">
        <x:f>G26-1</x:f>
        <x:v>5</x:v>
      </x:c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 t="str">
        <x:v>양측p값</x:v>
      </x:c>
      <x:c r="G35" s="6" t="n">
        <x:f>IF(G33=0,1,TDIST(ABS(G33),G34,2))</x:f>
        <x:v>0.002642605442044532</x:v>
      </x:c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 t="str">
        <x:v>95% t 임계값</x:v>
      </x:c>
      <x:c r="G36" s="6" t="n">
        <x:f>_xlfn.CONFIDENCE.T(0.05,1,G26)*SQRT(G26)</x:f>
        <x:v>2.570581834764143</x:v>
      </x:c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 t="str">
        <x:v>95% 변화구간 하한</x:v>
      </x:c>
      <x:c r="G37" s="6" t="n">
        <x:f>G29-G36*G32</x:f>
        <x:v>1.2494808653720944</x:v>
      </x:c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 t="str">
        <x:v>95% 변화구간 상한</x:v>
      </x:c>
      <x:c r="G38" s="6" t="n">
        <x:f>G29+G36*G32</x:f>
        <x:v>3.417185801294573</x:v>
      </x:c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 t="str">
        <x:v>학생번호로 전후를 연결한 구성 예제. 변화는 후-전이다.</x:v>
      </x:c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30" customHeight="1">
      <x:c r="A49" s="4" t="str">
        <x:v>학생번호</x:v>
      </x:c>
      <x:c r="B49" s="4" t="str">
        <x:v>전(점)</x:v>
      </x:c>
      <x:c r="C49" s="4" t="str">
        <x:v>후(점)</x:v>
      </x:c>
      <x:c r="D49" s="4" t="str">
        <x:v>변화후-전</x:v>
      </x:c>
      <x:c r="E49" s="1"/>
      <x:c r="F49" s="4" t="str">
        <x:v>대응차이 요약</x:v>
      </x:c>
      <x:c r="G49" s="4" t="str">
        <x:v>값</x:v>
      </x:c>
      <x:c r="H49" s="1"/>
      <x:c r="I49" s="1"/>
      <x:c r="J49" s="1"/>
      <x:c r="K49" s="1"/>
      <x:c r="L49" s="1"/>
    </x:row>
    <x:row r="50" ht="25" customHeight="1">
      <x:c r="A50" s="1" t="n">
        <x:v>1</x:v>
      </x:c>
      <x:c r="B50" s="5" t="n">
        <x:f>'대응평균'!B2</x:f>
        <x:v>60</x:v>
      </x:c>
      <x:c r="C50" s="5" t="n">
        <x:f>'대응평균'!C2</x:f>
        <x:v>63</x:v>
      </x:c>
      <x:c r="D50" s="1" t="n">
        <x:f>C50-B50</x:f>
        <x:v>3</x:v>
      </x:c>
      <x:c r="E50" s="1"/>
      <x:c r="F50" s="1" t="str">
        <x:v>쌍의 수</x:v>
      </x:c>
      <x:c r="G50" s="1" t="n">
        <x:f>COUNT(D50:D56)</x:f>
        <x:v>7</x:v>
      </x:c>
      <x:c r="H50" s="1"/>
      <x:c r="I50" s="1"/>
      <x:c r="J50" s="1"/>
      <x:c r="K50" s="1"/>
      <x:c r="L50" s="1"/>
    </x:row>
    <x:row r="51" ht="25" customHeight="1">
      <x:c r="A51" s="1" t="n">
        <x:v>2</x:v>
      </x:c>
      <x:c r="B51" s="5" t="n">
        <x:f>'대응평균'!B3</x:f>
        <x:v>64</x:v>
      </x:c>
      <x:c r="C51" s="5" t="n">
        <x:f>'대응평균'!C3</x:f>
        <x:v>69</x:v>
      </x:c>
      <x:c r="D51" s="1" t="n">
        <x:f>C51-B51</x:f>
        <x:v>5</x:v>
      </x:c>
      <x:c r="E51" s="1"/>
      <x:c r="F51" s="1" t="str">
        <x:v>전 평균(점)</x:v>
      </x:c>
      <x:c r="G51" s="6" t="n">
        <x:f>AVERAGE(B50:B56)</x:f>
        <x:v>73.14285714285714</x:v>
      </x:c>
      <x:c r="H51" s="1"/>
      <x:c r="I51" s="1"/>
      <x:c r="J51" s="1"/>
      <x:c r="K51" s="1"/>
      <x:c r="L51" s="1"/>
    </x:row>
    <x:row r="52" ht="25" customHeight="1">
      <x:c r="A52" s="1" t="n">
        <x:v>3</x:v>
      </x:c>
      <x:c r="B52" s="5" t="n">
        <x:f>'대응평균'!B4</x:f>
        <x:v>68</x:v>
      </x:c>
      <x:c r="C52" s="5" t="n">
        <x:f>'대응평균'!C4</x:f>
        <x:v>70</x:v>
      </x:c>
      <x:c r="D52" s="1" t="n">
        <x:f>C52-B52</x:f>
        <x:v>2</x:v>
      </x:c>
      <x:c r="E52" s="1"/>
      <x:c r="F52" s="1" t="str">
        <x:v>후 평균(점)</x:v>
      </x:c>
      <x:c r="G52" s="6" t="n">
        <x:f>AVERAGE(C50:C56)</x:f>
        <x:v>77.28571428571429</x:v>
      </x:c>
      <x:c r="H52" s="1"/>
      <x:c r="I52" s="1"/>
      <x:c r="J52" s="1"/>
      <x:c r="K52" s="1"/>
      <x:c r="L52" s="1"/>
    </x:row>
    <x:row r="53" ht="25" customHeight="1">
      <x:c r="A53" s="1" t="n">
        <x:v>4</x:v>
      </x:c>
      <x:c r="B53" s="5" t="n">
        <x:f>'대응평균'!B5</x:f>
        <x:v>72</x:v>
      </x:c>
      <x:c r="C53" s="5" t="n">
        <x:f>'대응평균'!C5</x:f>
        <x:v>76</x:v>
      </x:c>
      <x:c r="D53" s="1" t="n">
        <x:f>C53-B53</x:f>
        <x:v>4</x:v>
      </x:c>
      <x:c r="E53" s="1"/>
      <x:c r="F53" s="1" t="str">
        <x:v>평균변화(점)</x:v>
      </x:c>
      <x:c r="G53" s="6" t="n">
        <x:f>AVERAGE(D50:D56)</x:f>
        <x:v>4.142857142857143</x:v>
      </x:c>
      <x:c r="H53" s="1"/>
      <x:c r="I53" s="1"/>
      <x:c r="J53" s="1"/>
      <x:c r="K53" s="1"/>
      <x:c r="L53" s="1"/>
    </x:row>
    <x:row r="54" ht="25" customHeight="1">
      <x:c r="A54" s="1" t="n">
        <x:v>5</x:v>
      </x:c>
      <x:c r="B54" s="5" t="n">
        <x:f>'대응평균'!B6</x:f>
        <x:v>76</x:v>
      </x:c>
      <x:c r="C54" s="5" t="n">
        <x:f>'대응평균'!C6</x:f>
        <x:v>82</x:v>
      </x:c>
      <x:c r="D54" s="1" t="n">
        <x:f>C54-B54</x:f>
        <x:v>6</x:v>
      </x:c>
      <x:c r="E54" s="1"/>
      <x:c r="F54" s="1" t="str">
        <x:v>변화의 표본분산</x:v>
      </x:c>
      <x:c r="G54" s="6" t="n">
        <x:f>_xlfn.VAR.S(D50:D56)</x:f>
        <x:v>1.8095238095238095</x:v>
      </x:c>
      <x:c r="H54" s="1"/>
      <x:c r="I54" s="1"/>
      <x:c r="J54" s="1"/>
      <x:c r="K54" s="1"/>
      <x:c r="L54" s="1"/>
    </x:row>
    <x:row r="55" ht="25" customHeight="1">
      <x:c r="A55" s="1" t="n">
        <x:v>7</x:v>
      </x:c>
      <x:c r="B55" s="5" t="n">
        <x:f>'대응평균'!B8</x:f>
        <x:v>84</x:v>
      </x:c>
      <x:c r="C55" s="5" t="n">
        <x:f>'대응평균'!C8</x:f>
        <x:v>89</x:v>
      </x:c>
      <x:c r="D55" s="1" t="n">
        <x:f>C55-B55</x:f>
        <x:v>5</x:v>
      </x:c>
      <x:c r="E55" s="1"/>
      <x:c r="F55" s="1" t="str">
        <x:v>변화의 표본SD(점)</x:v>
      </x:c>
      <x:c r="G55" s="6" t="n">
        <x:f>_xlfn.STDEV.S(D50:D56)</x:f>
        <x:v>1.3451854182690985</x:v>
      </x:c>
      <x:c r="H55" s="1"/>
      <x:c r="I55" s="1"/>
      <x:c r="J55" s="1"/>
      <x:c r="K55" s="1"/>
      <x:c r="L55" s="1"/>
    </x:row>
    <x:row r="56" ht="25" customHeight="1">
      <x:c r="A56" s="1" t="n">
        <x:v>8</x:v>
      </x:c>
      <x:c r="B56" s="5" t="n">
        <x:f>'대응평균'!B9</x:f>
        <x:v>88</x:v>
      </x:c>
      <x:c r="C56" s="5" t="n">
        <x:f>'대응평균'!C9</x:f>
        <x:v>92</x:v>
      </x:c>
      <x:c r="D56" s="1" t="n">
        <x:f>C56-B56</x:f>
        <x:v>4</x:v>
      </x:c>
      <x:c r="E56" s="1"/>
      <x:c r="F56" s="1" t="str">
        <x:v>변화평균 SE(점)</x:v>
      </x:c>
      <x:c r="G56" s="6" t="n">
        <x:f>G55/SQRT(G50)</x:f>
        <x:v>0.5084322977157767</x:v>
      </x:c>
      <x:c r="H56" s="1"/>
      <x:c r="I56" s="1"/>
      <x:c r="J56" s="1"/>
      <x:c r="K56" s="1"/>
      <x:c r="L56" s="1"/>
    </x:row>
    <x:row r="57" ht="25" customHeight="1">
      <x:c r="A57" s="1"/>
      <x:c r="B57" s="1"/>
      <x:c r="C57" s="1"/>
      <x:c r="D57" s="1"/>
      <x:c r="E57" s="1"/>
      <x:c r="F57" s="1" t="str">
        <x:v>대응 t</x:v>
      </x:c>
      <x:c r="G57" s="6" t="n">
        <x:f>G53/G56</x:f>
        <x:v>8.14829656076074</x:v>
      </x:c>
      <x:c r="H57" s="1"/>
      <x:c r="I57" s="1"/>
      <x:c r="J57" s="1"/>
      <x:c r="K57" s="1"/>
      <x:c r="L57" s="1"/>
    </x:row>
    <x:row r="58" ht="25" customHeight="1">
      <x:c r="A58" s="1"/>
      <x:c r="B58" s="1"/>
      <x:c r="C58" s="1"/>
      <x:c r="D58" s="1"/>
      <x:c r="E58" s="1"/>
      <x:c r="F58" s="1" t="str">
        <x:v>자유도</x:v>
      </x:c>
      <x:c r="G58" s="7" t="n">
        <x:f>G50-1</x:f>
        <x:v>6</x:v>
      </x:c>
      <x:c r="H58" s="1"/>
      <x:c r="I58" s="1"/>
      <x:c r="J58" s="1"/>
      <x:c r="K58" s="1"/>
      <x:c r="L58" s="1"/>
    </x:row>
    <x:row r="59" ht="25" customHeight="1">
      <x:c r="A59" s="1"/>
      <x:c r="B59" s="1"/>
      <x:c r="C59" s="1"/>
      <x:c r="D59" s="1"/>
      <x:c r="E59" s="1"/>
      <x:c r="F59" s="1" t="str">
        <x:v>양측p값</x:v>
      </x:c>
      <x:c r="G59" s="6" t="n">
        <x:f>IF(G57=0,1,TDIST(ABS(G57),G58,2))</x:f>
        <x:v>0.00018372377985564903</x:v>
      </x:c>
      <x:c r="H59" s="1"/>
      <x:c r="I59" s="1"/>
      <x:c r="J59" s="1"/>
      <x:c r="K59" s="1"/>
      <x:c r="L59" s="1"/>
    </x:row>
    <x:row r="60" ht="25" customHeight="1">
      <x:c r="A60" s="1"/>
      <x:c r="B60" s="1"/>
      <x:c r="C60" s="1"/>
      <x:c r="D60" s="1"/>
      <x:c r="E60" s="1"/>
      <x:c r="F60" s="1" t="str">
        <x:v>95% t 임계값</x:v>
      </x:c>
      <x:c r="G60" s="6" t="n">
        <x:f>_xlfn.CONFIDENCE.T(0.05,1,G50)*SQRT(G50)</x:f>
        <x:v>2.446911846490622</x:v>
      </x:c>
      <x:c r="H60" s="1"/>
      <x:c r="I60" s="1"/>
      <x:c r="J60" s="1"/>
      <x:c r="K60" s="1"/>
      <x:c r="L60" s="1"/>
    </x:row>
    <x:row r="61" ht="25" customHeight="1">
      <x:c r="A61" s="1"/>
      <x:c r="B61" s="1"/>
      <x:c r="C61" s="1"/>
      <x:c r="D61" s="1"/>
      <x:c r="E61" s="1"/>
      <x:c r="F61" s="1" t="str">
        <x:v>95% 변화구간 하한</x:v>
      </x:c>
      <x:c r="G61" s="6" t="n">
        <x:f>G53-G60*G56</x:f>
        <x:v>2.898768130437962</x:v>
      </x:c>
      <x:c r="H61" s="1"/>
      <x:c r="I61" s="1"/>
      <x:c r="J61" s="1"/>
      <x:c r="K61" s="1"/>
      <x:c r="L61" s="1"/>
    </x:row>
    <x:row r="62" ht="25" customHeight="1">
      <x:c r="A62" s="1"/>
      <x:c r="B62" s="1"/>
      <x:c r="C62" s="1"/>
      <x:c r="D62" s="1"/>
      <x:c r="E62" s="1"/>
      <x:c r="F62" s="1" t="str">
        <x:v>95% 변화구간 상한</x:v>
      </x:c>
      <x:c r="G62" s="6" t="n">
        <x:f>G53+G60*G56</x:f>
        <x:v>5.386946155276324</x:v>
      </x:c>
      <x:c r="H62" s="1"/>
      <x:c r="I62" s="1"/>
      <x:c r="J62" s="1"/>
      <x:c r="K62" s="1"/>
      <x:c r="L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5" customHeight="1">
      <x:c r="A66" s="1" t="str">
        <x:v>6번 후 점수 누락을 가정한 완전쌍7개. 전후 모두 같은 학생으로 맞춘다.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0" hidden="0" customWidth="1"/>
    <x:col min="5" max="5" width="24" hidden="0" customWidth="1"/>
    <x:col min="6" max="6" width="29" hidden="0" customWidth="1"/>
    <x:col min="7" max="7" width="2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4" t="str">
        <x:v>학생번호</x:v>
      </x:c>
      <x:c r="B1" s="4" t="str">
        <x:v>전(점)</x:v>
      </x:c>
      <x:c r="C1" s="4" t="str">
        <x:v>후(점)</x:v>
      </x:c>
      <x:c r="D1" s="4" t="str">
        <x:v>변화후-전</x:v>
      </x:c>
      <x:c r="E1" s="1"/>
      <x:c r="F1" s="4" t="str">
        <x:v>대응차이 요약</x:v>
      </x:c>
      <x:c r="G1" s="4" t="str">
        <x:v>값</x:v>
      </x:c>
      <x:c r="H1" s="1"/>
      <x:c r="I1" s="1"/>
      <x:c r="J1" s="1"/>
      <x:c r="K1" s="1"/>
      <x:c r="L1" s="1"/>
    </x:row>
    <x:row r="2" ht="25" customHeight="1">
      <x:c r="A2" s="1" t="n">
        <x:v>1</x:v>
      </x:c>
      <x:c r="B2" s="5" t="n">
        <x:f>'대응평균'!B2</x:f>
        <x:v>60</x:v>
      </x:c>
      <x:c r="C2" s="5" t="n">
        <x:f>'대응평균'!C9</x:f>
        <x:v>92</x:v>
      </x:c>
      <x:c r="D2" s="1" t="n">
        <x:f>C2-B2</x:f>
        <x:v>32</x:v>
      </x:c>
      <x:c r="E2" s="1"/>
      <x:c r="F2" s="1" t="str">
        <x:v>쌍의 수</x:v>
      </x:c>
      <x:c r="G2" s="1" t="n">
        <x:f>COUNT(D2:D9)</x:f>
        <x:v>8</x:v>
      </x:c>
      <x:c r="H2" s="1"/>
      <x:c r="I2" s="1"/>
      <x:c r="J2" s="1"/>
      <x:c r="K2" s="1"/>
      <x:c r="L2" s="1"/>
    </x:row>
    <x:row r="3" ht="25" customHeight="1">
      <x:c r="A3" s="1" t="n">
        <x:v>2</x:v>
      </x:c>
      <x:c r="B3" s="5" t="n">
        <x:f>'대응평균'!B3</x:f>
        <x:v>64</x:v>
      </x:c>
      <x:c r="C3" s="5" t="n">
        <x:f>'대응평균'!C8</x:f>
        <x:v>89</x:v>
      </x:c>
      <x:c r="D3" s="1" t="n">
        <x:f>C3-B3</x:f>
        <x:v>25</x:v>
      </x:c>
      <x:c r="E3" s="1"/>
      <x:c r="F3" s="1" t="str">
        <x:v>전 평균(점)</x:v>
      </x:c>
      <x:c r="G3" s="6" t="n">
        <x:f>AVERAGE(B2:B9)</x:f>
        <x:v>74</x:v>
      </x:c>
      <x:c r="H3" s="1"/>
      <x:c r="I3" s="1"/>
      <x:c r="J3" s="1"/>
      <x:c r="K3" s="1"/>
      <x:c r="L3" s="1"/>
    </x:row>
    <x:row r="4" ht="25" customHeight="1">
      <x:c r="A4" s="1" t="n">
        <x:v>3</x:v>
      </x:c>
      <x:c r="B4" s="5" t="n">
        <x:f>'대응평균'!B4</x:f>
        <x:v>68</x:v>
      </x:c>
      <x:c r="C4" s="5" t="n">
        <x:f>'대응평균'!C7</x:f>
        <x:v>83</x:v>
      </x:c>
      <x:c r="D4" s="1" t="n">
        <x:f>C4-B4</x:f>
        <x:v>15</x:v>
      </x:c>
      <x:c r="E4" s="1"/>
      <x:c r="F4" s="1" t="str">
        <x:v>후 평균(점)</x:v>
      </x:c>
      <x:c r="G4" s="6" t="n">
        <x:f>AVERAGE(C2:C9)</x:f>
        <x:v>78</x:v>
      </x:c>
      <x:c r="H4" s="1"/>
      <x:c r="I4" s="1"/>
      <x:c r="J4" s="1"/>
      <x:c r="K4" s="1"/>
      <x:c r="L4" s="1"/>
    </x:row>
    <x:row r="5" ht="25" customHeight="1">
      <x:c r="A5" s="1" t="n">
        <x:v>4</x:v>
      </x:c>
      <x:c r="B5" s="5" t="n">
        <x:f>'대응평균'!B5</x:f>
        <x:v>72</x:v>
      </x:c>
      <x:c r="C5" s="5" t="n">
        <x:f>'대응평균'!C6</x:f>
        <x:v>82</x:v>
      </x:c>
      <x:c r="D5" s="1" t="n">
        <x:f>C5-B5</x:f>
        <x:v>10</x:v>
      </x:c>
      <x:c r="E5" s="1"/>
      <x:c r="F5" s="1" t="str">
        <x:v>평균변화(점)</x:v>
      </x:c>
      <x:c r="G5" s="6" t="n">
        <x:f>AVERAGE(D2:D9)</x:f>
        <x:v>4</x:v>
      </x:c>
      <x:c r="H5" s="1"/>
      <x:c r="I5" s="1"/>
      <x:c r="J5" s="1"/>
      <x:c r="K5" s="1"/>
      <x:c r="L5" s="1"/>
    </x:row>
    <x:row r="6" ht="25" customHeight="1">
      <x:c r="A6" s="1" t="n">
        <x:v>5</x:v>
      </x:c>
      <x:c r="B6" s="5" t="n">
        <x:f>'대응평균'!B6</x:f>
        <x:v>76</x:v>
      </x:c>
      <x:c r="C6" s="5" t="n">
        <x:f>'대응평균'!C5</x:f>
        <x:v>76</x:v>
      </x:c>
      <x:c r="D6" s="1" t="n">
        <x:f>C6-B6</x:f>
        <x:v>0</x:v>
      </x:c>
      <x:c r="E6" s="1"/>
      <x:c r="F6" s="1" t="str">
        <x:v>변화의 표본분산</x:v>
      </x:c>
      <x:c r="G6" s="6" t="n">
        <x:f>_xlfn.VAR.S(D2:D9)</x:f>
        <x:v>399.42857142857144</x:v>
      </x:c>
      <x:c r="H6" s="1"/>
      <x:c r="I6" s="1"/>
      <x:c r="J6" s="1"/>
      <x:c r="K6" s="1"/>
      <x:c r="L6" s="1"/>
    </x:row>
    <x:row r="7" ht="25" customHeight="1">
      <x:c r="A7" s="1" t="n">
        <x:v>6</x:v>
      </x:c>
      <x:c r="B7" s="5" t="n">
        <x:f>'대응평균'!B7</x:f>
        <x:v>80</x:v>
      </x:c>
      <x:c r="C7" s="5" t="n">
        <x:f>'대응평균'!C4</x:f>
        <x:v>70</x:v>
      </x:c>
      <x:c r="D7" s="1" t="n">
        <x:f>C7-B7</x:f>
        <x:v>-10</x:v>
      </x:c>
      <x:c r="E7" s="1"/>
      <x:c r="F7" s="1" t="str">
        <x:v>변화의 표본SD(점)</x:v>
      </x:c>
      <x:c r="G7" s="6" t="n">
        <x:f>_xlfn.STDEV.S(D2:D9)</x:f>
        <x:v>19.985709180025896</x:v>
      </x:c>
      <x:c r="H7" s="1"/>
      <x:c r="I7" s="1"/>
      <x:c r="J7" s="1"/>
      <x:c r="K7" s="1"/>
      <x:c r="L7" s="1"/>
    </x:row>
    <x:row r="8" ht="25" customHeight="1">
      <x:c r="A8" s="1" t="n">
        <x:v>7</x:v>
      </x:c>
      <x:c r="B8" s="5" t="n">
        <x:f>'대응평균'!B8</x:f>
        <x:v>84</x:v>
      </x:c>
      <x:c r="C8" s="5" t="n">
        <x:f>'대응평균'!C3</x:f>
        <x:v>69</x:v>
      </x:c>
      <x:c r="D8" s="1" t="n">
        <x:f>C8-B8</x:f>
        <x:v>-15</x:v>
      </x:c>
      <x:c r="E8" s="1"/>
      <x:c r="F8" s="1" t="str">
        <x:v>변화평균 SE(점)</x:v>
      </x:c>
      <x:c r="G8" s="6" t="n">
        <x:f>G7/SQRT(G2)</x:f>
        <x:v>7.0660152440092725</x:v>
      </x:c>
      <x:c r="H8" s="1"/>
      <x:c r="I8" s="1"/>
      <x:c r="J8" s="1"/>
      <x:c r="K8" s="1"/>
      <x:c r="L8" s="1"/>
    </x:row>
    <x:row r="9" ht="25" customHeight="1">
      <x:c r="A9" s="1" t="n">
        <x:v>8</x:v>
      </x:c>
      <x:c r="B9" s="5" t="n">
        <x:f>'대응평균'!B9</x:f>
        <x:v>88</x:v>
      </x:c>
      <x:c r="C9" s="5" t="n">
        <x:f>'대응평균'!C2</x:f>
        <x:v>63</x:v>
      </x:c>
      <x:c r="D9" s="1" t="n">
        <x:f>C9-B9</x:f>
        <x:v>-25</x:v>
      </x:c>
      <x:c r="E9" s="1"/>
      <x:c r="F9" s="1" t="str">
        <x:v>대응 t</x:v>
      </x:c>
      <x:c r="G9" s="6" t="n">
        <x:f>G5/G8</x:f>
        <x:v>0.566089919405607</x:v>
      </x:c>
      <x:c r="H9" s="1"/>
      <x:c r="I9" s="1"/>
      <x:c r="J9" s="1"/>
      <x:c r="K9" s="1"/>
      <x:c r="L9" s="1"/>
    </x:row>
    <x:row r="10" ht="25" customHeight="1">
      <x:c r="A10" s="1"/>
      <x:c r="B10" s="1"/>
      <x:c r="C10" s="1"/>
      <x:c r="D10" s="1"/>
      <x:c r="E10" s="1"/>
      <x:c r="F10" s="1" t="str">
        <x:v>자유도</x:v>
      </x:c>
      <x:c r="G10" s="7" t="n">
        <x:f>G2-1</x:f>
        <x:v>7</x:v>
      </x:c>
      <x:c r="H10" s="1"/>
      <x:c r="I10" s="1"/>
      <x:c r="J10" s="1"/>
      <x:c r="K10" s="1"/>
      <x:c r="L10" s="1"/>
    </x:row>
    <x:row r="11" ht="25" customHeight="1">
      <x:c r="A11" s="1"/>
      <x:c r="B11" s="1"/>
      <x:c r="C11" s="1"/>
      <x:c r="D11" s="1"/>
      <x:c r="E11" s="1"/>
      <x:c r="F11" s="1" t="str">
        <x:v>양측p값</x:v>
      </x:c>
      <x:c r="G11" s="6" t="n">
        <x:f>IF(G9=0,1,TDIST(ABS(G9),G10,2))</x:f>
        <x:v>0.5890117940347708</x:v>
      </x:c>
      <x:c r="H11" s="1"/>
      <x:c r="I11" s="1"/>
      <x:c r="J11" s="1"/>
      <x:c r="K11" s="1"/>
      <x:c r="L11" s="1"/>
    </x:row>
    <x:row r="12" ht="25" customHeight="1">
      <x:c r="A12" s="1"/>
      <x:c r="B12" s="1"/>
      <x:c r="C12" s="1"/>
      <x:c r="D12" s="1"/>
      <x:c r="E12" s="1"/>
      <x:c r="F12" s="1" t="str">
        <x:v>95% t 임계값</x:v>
      </x:c>
      <x:c r="G12" s="6" t="n">
        <x:f>_xlfn.CONFIDENCE.T(0.05,1,G2)*SQRT(G2)</x:f>
        <x:v>2.3646242359765166</x:v>
      </x:c>
      <x:c r="H12" s="1"/>
      <x:c r="I12" s="1"/>
      <x:c r="J12" s="1"/>
      <x:c r="K12" s="1"/>
      <x:c r="L12" s="1"/>
    </x:row>
    <x:row r="13" ht="25" customHeight="1">
      <x:c r="A13" s="1"/>
      <x:c r="B13" s="1"/>
      <x:c r="C13" s="1"/>
      <x:c r="D13" s="1"/>
      <x:c r="E13" s="1"/>
      <x:c r="F13" s="1" t="str">
        <x:v>95% 변화구간 하한</x:v>
      </x:c>
      <x:c r="G13" s="6" t="n">
        <x:f>G5-G12*G8</x:f>
        <x:v>-12.708470897763846</x:v>
      </x:c>
      <x:c r="H13" s="1"/>
      <x:c r="I13" s="1"/>
      <x:c r="J13" s="1"/>
      <x:c r="K13" s="1"/>
      <x:c r="L13" s="1"/>
    </x:row>
    <x:row r="14" ht="25" customHeight="1">
      <x:c r="A14" s="1"/>
      <x:c r="B14" s="1"/>
      <x:c r="C14" s="1"/>
      <x:c r="D14" s="1"/>
      <x:c r="E14" s="1"/>
      <x:c r="F14" s="1" t="str">
        <x:v>95% 변화구간 상한</x:v>
      </x:c>
      <x:c r="G14" s="6" t="n">
        <x:f>G5+G12*G8</x:f>
        <x:v>20.708470897763846</x:v>
      </x:c>
      <x:c r="H14" s="1"/>
      <x:c r="I14" s="1"/>
      <x:c r="J14" s="1"/>
      <x:c r="K14" s="1"/>
      <x:c r="L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5" customHeight="1">
      <x:c r="A18" s="1" t="str">
        <x:v>오류 예시: 후 열만 뒤집었다. 원래 학생번호의 대응을 복구한다.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9" hidden="0" customWidth="1"/>
    <x:col min="5" max="5" width="24" hidden="0" customWidth="1"/>
    <x:col min="6" max="6" width="29" hidden="0" customWidth="1"/>
    <x:col min="7" max="7" width="2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4" t="str">
        <x:v>집단</x:v>
      </x:c>
      <x:c r="B1" s="4" t="str">
        <x:v>전체 인원</x:v>
      </x:c>
      <x:c r="C1" s="4" t="str">
        <x:v>이용 수</x:v>
      </x:c>
      <x:c r="D1" s="4" t="str">
        <x:v>미이용 수</x:v>
      </x:c>
      <x:c r="E1" s="1"/>
      <x:c r="F1" s="4" t="str">
        <x:v>두 비율 비교</x:v>
      </x:c>
      <x:c r="G1" s="4" t="str">
        <x:v>값</x:v>
      </x:c>
      <x:c r="H1" s="1"/>
      <x:c r="I1" s="1"/>
      <x:c r="J1" s="1"/>
      <x:c r="K1" s="1"/>
      <x:c r="L1" s="1"/>
    </x:row>
    <x:row r="2" ht="25" customHeight="1">
      <x:c r="A2" s="1" t="str">
        <x:v>A</x:v>
      </x:c>
      <x:c r="B2" s="5" t="n">
        <x:v>200</x:v>
      </x:c>
      <x:c r="C2" s="5" t="n">
        <x:v>130</x:v>
      </x:c>
      <x:c r="D2" s="1" t="n">
        <x:f>B2-C2</x:f>
        <x:v>70</x:v>
      </x:c>
      <x:c r="E2" s="1"/>
      <x:c r="F2" s="1" t="str">
        <x:v>A 표본비율</x:v>
      </x:c>
      <x:c r="G2" s="6" t="n">
        <x:f>C2/B2</x:f>
        <x:v>0.65</x:v>
      </x:c>
      <x:c r="H2" s="1"/>
      <x:c r="I2" s="1"/>
      <x:c r="J2" s="1"/>
      <x:c r="K2" s="1"/>
      <x:c r="L2" s="1"/>
    </x:row>
    <x:row r="3" ht="25" customHeight="1">
      <x:c r="A3" s="1" t="str">
        <x:v>B</x:v>
      </x:c>
      <x:c r="B3" s="5" t="n">
        <x:v>250</x:v>
      </x:c>
      <x:c r="C3" s="5" t="n">
        <x:v>125</x:v>
      </x:c>
      <x:c r="D3" s="1" t="n">
        <x:f>B3-C3</x:f>
        <x:v>125</x:v>
      </x:c>
      <x:c r="E3" s="1"/>
      <x:c r="F3" s="1" t="str">
        <x:v>B 표본비율</x:v>
      </x:c>
      <x:c r="G3" s="6" t="n">
        <x:f>C3/B3</x:f>
        <x:v>0.5</x:v>
      </x:c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 t="str">
        <x:v>차이 A-B</x:v>
      </x:c>
      <x:c r="G4" s="6" t="n">
        <x:f>G2-G3</x:f>
        <x:v>0.15000000000000002</x:v>
      </x:c>
      <x:c r="H4" s="1"/>
      <x:c r="I4" s="1"/>
      <x:c r="J4" s="1"/>
      <x:c r="K4" s="1"/>
      <x:c r="L4" s="1"/>
    </x:row>
    <x:row r="5" ht="25" customHeight="1">
      <x:c r="A5" s="1"/>
      <x:c r="B5" s="1"/>
      <x:c r="C5" s="1"/>
      <x:c r="D5" s="1"/>
      <x:c r="E5" s="1"/>
      <x:c r="F5" s="1" t="str">
        <x:v>합동비율</x:v>
      </x:c>
      <x:c r="G5" s="6" t="n">
        <x:f>SUM(C2:C3)/SUM(B2:B3)</x:f>
        <x:v>0.5666666666666667</x:v>
      </x:c>
      <x:c r="H5" s="1"/>
      <x:c r="I5" s="1"/>
      <x:c r="J5" s="1"/>
      <x:c r="K5" s="1"/>
      <x:c r="L5" s="1"/>
    </x:row>
    <x:row r="6" ht="25" customHeight="1">
      <x:c r="A6" s="1"/>
      <x:c r="B6" s="1"/>
      <x:c r="C6" s="1"/>
      <x:c r="D6" s="1"/>
      <x:c r="E6" s="1"/>
      <x:c r="F6" s="1" t="str">
        <x:v>귀무 SE</x:v>
      </x:c>
      <x:c r="G6" s="6" t="n">
        <x:f>SQRT(G5*(1-G5)*(1/B2+1/B3))</x:f>
        <x:v>0.047010637094172636</x:v>
      </x:c>
      <x:c r="H6" s="1"/>
      <x:c r="I6" s="1"/>
      <x:c r="J6" s="1"/>
      <x:c r="K6" s="1"/>
      <x:c r="L6" s="1"/>
    </x:row>
    <x:row r="7" ht="25" customHeight="1">
      <x:c r="A7" s="1"/>
      <x:c r="B7" s="1"/>
      <x:c r="C7" s="1"/>
      <x:c r="D7" s="1"/>
      <x:c r="E7" s="1"/>
      <x:c r="F7" s="1" t="str">
        <x:v>z 통계량</x:v>
      </x:c>
      <x:c r="G7" s="6" t="n">
        <x:f>G4/G6</x:f>
        <x:v>3.190767223586378</x:v>
      </x:c>
      <x:c r="H7" s="1"/>
      <x:c r="I7" s="1"/>
      <x:c r="J7" s="1"/>
      <x:c r="K7" s="1"/>
      <x:c r="L7" s="1"/>
    </x:row>
    <x:row r="8" ht="25" customHeight="1">
      <x:c r="A8" s="1"/>
      <x:c r="B8" s="1"/>
      <x:c r="C8" s="1"/>
      <x:c r="D8" s="1"/>
      <x:c r="E8" s="1"/>
      <x:c r="F8" s="1" t="str">
        <x:v>양측p값</x:v>
      </x:c>
      <x:c r="G8" s="6" t="n">
        <x:f>2*(1-_xlfn.NORM.S.DIST(ABS(G7),TRUE))</x:f>
        <x:v>0.0014189555299717327</x:v>
      </x:c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 t="str">
        <x:v>구간용 비합동SE</x:v>
      </x:c>
      <x:c r="G9" s="6" t="n">
        <x:f>SQRT(G2*(1-G2)/B2+G3*(1-G3)/B3)</x:f>
        <x:v>0.046233105022267316</x:v>
      </x:c>
      <x:c r="H9" s="1"/>
      <x:c r="I9" s="1"/>
      <x:c r="J9" s="1"/>
      <x:c r="K9" s="1"/>
      <x:c r="L9" s="1"/>
    </x:row>
    <x:row r="10" ht="25" customHeight="1">
      <x:c r="A10" s="1"/>
      <x:c r="B10" s="1"/>
      <x:c r="C10" s="1"/>
      <x:c r="D10" s="1"/>
      <x:c r="E10" s="1"/>
      <x:c r="F10" s="1" t="str">
        <x:v>95% 차이구간 하한</x:v>
      </x:c>
      <x:c r="G10" s="6" t="n">
        <x:f>G4-_xlfn.NORM.S.INV(0.975)*G9</x:f>
        <x:v>0.059384779262898174</x:v>
      </x:c>
      <x:c r="H10" s="1"/>
      <x:c r="I10" s="1"/>
      <x:c r="J10" s="1"/>
      <x:c r="K10" s="1"/>
      <x:c r="L10" s="1"/>
    </x:row>
    <x:row r="11" ht="25" customHeight="1">
      <x:c r="A11" s="1"/>
      <x:c r="B11" s="1"/>
      <x:c r="C11" s="1"/>
      <x:c r="D11" s="1"/>
      <x:c r="E11" s="1"/>
      <x:c r="F11" s="1" t="str">
        <x:v>95% 차이구간 상한</x:v>
      </x:c>
      <x:c r="G11" s="6" t="n">
        <x:f>G4+_xlfn.NORM.S.INV(0.975)*G9</x:f>
        <x:v>0.24061522073710187</x:v>
      </x:c>
      <x:c r="H11" s="1"/>
      <x:c r="I11" s="1"/>
      <x:c r="J11" s="1"/>
      <x:c r="K11" s="1"/>
      <x:c r="L11" s="1"/>
    </x:row>
    <x:row r="12" ht="25" customHeight="1">
      <x:c r="A12" s="1"/>
      <x:c r="B12" s="1"/>
      <x:c r="C12" s="1"/>
      <x:c r="D12" s="1"/>
      <x:c r="E12" s="1"/>
      <x:c r="F12" s="1" t="str">
        <x:v>A 귀무기대 이용</x:v>
      </x:c>
      <x:c r="G12" s="6" t="n">
        <x:f>B2*G5</x:f>
        <x:v>113.33333333333333</x:v>
      </x:c>
      <x:c r="H12" s="1"/>
      <x:c r="I12" s="1"/>
      <x:c r="J12" s="1"/>
      <x:c r="K12" s="1"/>
      <x:c r="L12" s="1"/>
    </x:row>
    <x:row r="13" ht="25" customHeight="1">
      <x:c r="A13" s="1"/>
      <x:c r="B13" s="1"/>
      <x:c r="C13" s="1"/>
      <x:c r="D13" s="1"/>
      <x:c r="E13" s="1"/>
      <x:c r="F13" s="1" t="str">
        <x:v>A 귀무기대 미이용</x:v>
      </x:c>
      <x:c r="G13" s="6" t="n">
        <x:f>B2*(1-G5)</x:f>
        <x:v>86.66666666666667</x:v>
      </x:c>
      <x:c r="H13" s="1"/>
      <x:c r="I13" s="1"/>
      <x:c r="J13" s="1"/>
      <x:c r="K13" s="1"/>
      <x:c r="L13" s="1"/>
    </x:row>
    <x:row r="14" ht="25" customHeight="1">
      <x:c r="A14" s="1"/>
      <x:c r="B14" s="1"/>
      <x:c r="C14" s="1"/>
      <x:c r="D14" s="1"/>
      <x:c r="E14" s="1"/>
      <x:c r="F14" s="1" t="str">
        <x:v>B 귀무기대 이용</x:v>
      </x:c>
      <x:c r="G14" s="6" t="n">
        <x:f>B3*G5</x:f>
        <x:v>141.66666666666666</x:v>
      </x:c>
      <x:c r="H14" s="1"/>
      <x:c r="I14" s="1"/>
      <x:c r="J14" s="1"/>
      <x:c r="K14" s="1"/>
      <x:c r="L14" s="1"/>
    </x:row>
    <x:row r="15" ht="25" customHeight="1">
      <x:c r="A15" s="1"/>
      <x:c r="B15" s="1"/>
      <x:c r="C15" s="1"/>
      <x:c r="D15" s="1"/>
      <x:c r="E15" s="1"/>
      <x:c r="F15" s="1" t="str">
        <x:v>B 귀무기대 미이용</x:v>
      </x:c>
      <x:c r="G15" s="6" t="n">
        <x:f>B3*(1-G5)</x:f>
        <x:v>108.33333333333334</x:v>
      </x:c>
      <x:c r="H15" s="1"/>
      <x:c r="I15" s="1"/>
      <x:c r="J15" s="1"/>
      <x:c r="K15" s="1"/>
      <x:c r="L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5" customHeight="1">
      <x:c r="A18" s="1" t="str">
        <x:v>독립 두 집단. 구간은 비합동SE, 검정은 합동비율의 귀무SE를 사용한다.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30" customHeight="1">
      <x:c r="A23" s="4" t="str">
        <x:v>집단</x:v>
      </x:c>
      <x:c r="B23" s="4" t="str">
        <x:v>전체 인원</x:v>
      </x:c>
      <x:c r="C23" s="4" t="str">
        <x:v>이용 수</x:v>
      </x:c>
      <x:c r="D23" s="4" t="str">
        <x:v>미이용 수</x:v>
      </x:c>
      <x:c r="E23" s="1"/>
      <x:c r="F23" s="4" t="str">
        <x:v>두 비율 비교</x:v>
      </x:c>
      <x:c r="G23" s="4" t="str">
        <x:v>값</x:v>
      </x:c>
      <x:c r="H23" s="1"/>
      <x:c r="I23" s="1"/>
      <x:c r="J23" s="1"/>
      <x:c r="K23" s="1"/>
      <x:c r="L23" s="1"/>
    </x:row>
    <x:row r="24" ht="25" customHeight="1">
      <x:c r="A24" s="1" t="str">
        <x:v>A</x:v>
      </x:c>
      <x:c r="B24" s="5" t="n">
        <x:v>100</x:v>
      </x:c>
      <x:c r="C24" s="5" t="n">
        <x:v>60</x:v>
      </x:c>
      <x:c r="D24" s="1" t="n">
        <x:f>B24-C24</x:f>
        <x:v>40</x:v>
      </x:c>
      <x:c r="E24" s="1"/>
      <x:c r="F24" s="1" t="str">
        <x:v>A 표본비율</x:v>
      </x:c>
      <x:c r="G24" s="6" t="n">
        <x:f>C24/B24</x:f>
        <x:v>0.6</x:v>
      </x:c>
      <x:c r="H24" s="1"/>
      <x:c r="I24" s="1"/>
      <x:c r="J24" s="1"/>
      <x:c r="K24" s="1"/>
      <x:c r="L24" s="1"/>
    </x:row>
    <x:row r="25" ht="25" customHeight="1">
      <x:c r="A25" s="1" t="str">
        <x:v>B</x:v>
      </x:c>
      <x:c r="B25" s="5" t="n">
        <x:v>100</x:v>
      </x:c>
      <x:c r="C25" s="5" t="n">
        <x:v>50</x:v>
      </x:c>
      <x:c r="D25" s="1" t="n">
        <x:f>B25-C25</x:f>
        <x:v>50</x:v>
      </x:c>
      <x:c r="E25" s="1"/>
      <x:c r="F25" s="1" t="str">
        <x:v>B 표본비율</x:v>
      </x:c>
      <x:c r="G25" s="6" t="n">
        <x:f>C25/B25</x:f>
        <x:v>0.5</x:v>
      </x:c>
      <x:c r="H25" s="1"/>
      <x:c r="I25" s="1"/>
      <x:c r="J25" s="1"/>
      <x:c r="K25" s="1"/>
      <x:c r="L25" s="1"/>
    </x:row>
    <x:row r="26" ht="25" customHeight="1">
      <x:c r="A26" s="1"/>
      <x:c r="B26" s="1"/>
      <x:c r="C26" s="1"/>
      <x:c r="D26" s="1"/>
      <x:c r="E26" s="1"/>
      <x:c r="F26" s="1" t="str">
        <x:v>차이 A-B</x:v>
      </x:c>
      <x:c r="G26" s="6" t="n">
        <x:f>G24-G25</x:f>
        <x:v>0.09999999999999998</x:v>
      </x:c>
      <x:c r="H26" s="1"/>
      <x:c r="I26" s="1"/>
      <x:c r="J26" s="1"/>
      <x:c r="K26" s="1"/>
      <x:c r="L26" s="1"/>
    </x:row>
    <x:row r="27" ht="25" customHeight="1">
      <x:c r="A27" s="1"/>
      <x:c r="B27" s="1"/>
      <x:c r="C27" s="1"/>
      <x:c r="D27" s="1"/>
      <x:c r="E27" s="1"/>
      <x:c r="F27" s="1" t="str">
        <x:v>합동비율</x:v>
      </x:c>
      <x:c r="G27" s="6" t="n">
        <x:f>SUM(C24:C25)/SUM(B24:B25)</x:f>
        <x:v>0.55</x:v>
      </x:c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 t="str">
        <x:v>귀무 SE</x:v>
      </x:c>
      <x:c r="G28" s="6" t="n">
        <x:f>SQRT(G27*(1-G27)*(1/B24+1/B25))</x:f>
        <x:v>0.07035623639735145</x:v>
      </x:c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 t="str">
        <x:v>z 통계량</x:v>
      </x:c>
      <x:c r="G29" s="6" t="n">
        <x:f>G26/G28</x:f>
        <x:v>1.4213381090374024</x:v>
      </x:c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 t="str">
        <x:v>양측p값</x:v>
      </x:c>
      <x:c r="G30" s="6" t="n">
        <x:f>2*(1-_xlfn.NORM.S.DIST(ABS(G29),TRUE))</x:f>
        <x:v>0.1552184896846842</x:v>
      </x:c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 t="str">
        <x:v>구간용 비합동SE</x:v>
      </x:c>
      <x:c r="G31" s="6" t="n">
        <x:f>SQRT(G24*(1-G24)/B24+G25*(1-G25)/B25)</x:f>
        <x:v>0.06999999999999999</x:v>
      </x:c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 t="str">
        <x:v>95% 차이구간 하한</x:v>
      </x:c>
      <x:c r="G32" s="6" t="n">
        <x:f>G26-_xlfn.NORM.S.INV(0.975)*G31</x:f>
        <x:v>-0.03719747891780381</x:v>
      </x:c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 t="str">
        <x:v>95% 차이구간 상한</x:v>
      </x:c>
      <x:c r="G33" s="6" t="n">
        <x:f>G26+_xlfn.NORM.S.INV(0.975)*G31</x:f>
        <x:v>0.23719747891780377</x:v>
      </x:c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 t="str">
        <x:v>A 귀무기대 이용</x:v>
      </x:c>
      <x:c r="G34" s="6" t="n">
        <x:f>B24*G27</x:f>
        <x:v>55.00000000000001</x:v>
      </x:c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 t="str">
        <x:v>A 귀무기대 미이용</x:v>
      </x:c>
      <x:c r="G35" s="6" t="n">
        <x:f>B24*(1-G27)</x:f>
        <x:v>44.99999999999999</x:v>
      </x:c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 t="str">
        <x:v>B 귀무기대 이용</x:v>
      </x:c>
      <x:c r="G36" s="6" t="n">
        <x:f>B25*G27</x:f>
        <x:v>55.00000000000001</x:v>
      </x:c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 t="str">
        <x:v>B 귀무기대 미이용</x:v>
      </x:c>
      <x:c r="G37" s="6" t="n">
        <x:f>B25*(1-G27)</x:f>
        <x:v>44.99999999999999</x:v>
      </x:c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 t="str">
        <x:v>독립 두 집단. 구간은 비합동SE, 검정은 합동비율의 귀무SE를 사용한다.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pageMargins left="0.7" right="0.7" top="0.75" bottom="0.75" header="0.3" footer="0.3"/>
</x:worksheet>
</file>