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094190a3a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한표본t" sheetId="1" r:id="R017b826f024e4aff"/>
    <x:sheet xmlns:r="http://schemas.openxmlformats.org/officeDocument/2006/relationships" name="비율검정" sheetId="2" r:id="R37531f4b34384f1a"/>
    <x:sheet xmlns:r="http://schemas.openxmlformats.org/officeDocument/2006/relationships" name="표본크기" sheetId="3" r:id="R5c7822225d1e49b8"/>
    <x:sheet xmlns:r="http://schemas.openxmlformats.org/officeDocument/2006/relationships" name="점수" sheetId="4" r:id="R62c0299de98f466e"/>
    <x:sheet xmlns:r="http://schemas.openxmlformats.org/officeDocument/2006/relationships" name="전체배정" sheetId="5" r:id="R73888c08fbe54f16"/>
    <x:sheet xmlns:r="http://schemas.openxmlformats.org/officeDocument/2006/relationships" name="새배정" sheetId="6" r:id="Rf399fcd2ab8b45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000"/>
    <x:numFmt numFmtId="201" formatCode="0"/>
  </x:numFmts>
  <x:fonts count="3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75B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cabb950fd466f" /><Relationship Type="http://schemas.openxmlformats.org/officeDocument/2006/relationships/theme" Target="/xl/theme/theme1.xml" Id="R9eb7bc6ddcd24d7f" /><Relationship Type="http://schemas.openxmlformats.org/officeDocument/2006/relationships/sharedStrings" Target="/xl/sharedStrings.xml" Id="R9c66d440a3ca40b1" /><Relationship Type="http://schemas.openxmlformats.org/officeDocument/2006/relationships/worksheet" Target="/xl/worksheets/sheet1.xml" Id="R017b826f024e4aff" /><Relationship Type="http://schemas.openxmlformats.org/officeDocument/2006/relationships/worksheet" Target="/xl/worksheets/sheet2.xml" Id="R37531f4b34384f1a" /><Relationship Type="http://schemas.openxmlformats.org/officeDocument/2006/relationships/worksheet" Target="/xl/worksheets/sheet3.xml" Id="R5c7822225d1e49b8" /><Relationship Type="http://schemas.openxmlformats.org/officeDocument/2006/relationships/worksheet" Target="/xl/worksheets/sheet4.xml" Id="R62c0299de98f466e" /><Relationship Type="http://schemas.openxmlformats.org/officeDocument/2006/relationships/worksheet" Target="/xl/worksheets/sheet5.xml" Id="R73888c08fbe54f16" /><Relationship Type="http://schemas.openxmlformats.org/officeDocument/2006/relationships/worksheet" Target="/xl/worksheets/sheet6.xml" Id="Rf399fcd2ab8b45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9" hidden="0" customWidth="1"/>
    <x:col min="5" max="5" width="23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29" hidden="0" customWidth="1"/>
    <x:col min="12" max="12" width="23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30" customHeight="1">
      <x:c r="A1" s="4" t="str">
        <x:v>번호</x:v>
      </x:c>
      <x:c r="B1" s="4" t="str">
        <x:v>대기시간(분)</x:v>
      </x:c>
      <x:c r="C1" s="1"/>
      <x:c r="D1" s="4" t="str">
        <x:v>계산</x:v>
      </x:c>
      <x:c r="E1" s="4" t="str">
        <x:v>값</x:v>
      </x:c>
      <x:c r="F1" s="1"/>
      <x:c r="G1" s="1"/>
      <x:c r="H1" s="4" t="str">
        <x:v>번호</x:v>
      </x:c>
      <x:c r="I1" s="4" t="str">
        <x:v>대기시간(분)</x:v>
      </x:c>
      <x:c r="J1" s="1"/>
      <x:c r="K1" s="4" t="str">
        <x:v>계산</x:v>
      </x:c>
      <x:c r="L1" s="4" t="str">
        <x:v>값</x:v>
      </x:c>
      <x:c r="M1" s="1"/>
      <x:c r="N1" s="1"/>
      <x:c r="O1" s="1"/>
      <x:c r="P1" s="1"/>
      <x:c r="Q1" s="1"/>
    </x:row>
    <x:row r="2" ht="25" customHeight="1">
      <x:c r="A2" s="1" t="n">
        <x:v>1</x:v>
      </x:c>
      <x:c r="B2" s="5" t="n">
        <x:v>18</x:v>
      </x:c>
      <x:c r="C2" s="1"/>
      <x:c r="D2" s="1" t="str">
        <x:v>귀무 기준값(분)</x:v>
      </x:c>
      <x:c r="E2" s="5" t="n">
        <x:v>30</x:v>
      </x:c>
      <x:c r="F2" s="1"/>
      <x:c r="G2" s="1"/>
      <x:c r="H2" s="1" t="n">
        <x:v>1</x:v>
      </x:c>
      <x:c r="I2" s="5" t="n">
        <x:v>20</x:v>
      </x:c>
      <x:c r="J2" s="1"/>
      <x:c r="K2" s="1" t="str">
        <x:v>귀무 기준값(분)</x:v>
      </x:c>
      <x:c r="L2" s="5" t="n">
        <x:v>30</x:v>
      </x:c>
      <x:c r="M2" s="1"/>
      <x:c r="N2" s="1"/>
      <x:c r="O2" s="1"/>
      <x:c r="P2" s="1"/>
      <x:c r="Q2" s="1"/>
    </x:row>
    <x:row r="3" ht="25" customHeight="1">
      <x:c r="A3" s="1" t="n">
        <x:v>2</x:v>
      </x:c>
      <x:c r="B3" s="5" t="n">
        <x:v>20</x:v>
      </x:c>
      <x:c r="C3" s="1"/>
      <x:c r="D3" s="1" t="str">
        <x:v>유의수준</x:v>
      </x:c>
      <x:c r="E3" s="5" t="n">
        <x:v>0.05</x:v>
      </x:c>
      <x:c r="F3" s="1"/>
      <x:c r="G3" s="1"/>
      <x:c r="H3" s="1" t="n">
        <x:v>2</x:v>
      </x:c>
      <x:c r="I3" s="5" t="n">
        <x:v>22</x:v>
      </x:c>
      <x:c r="J3" s="1"/>
      <x:c r="K3" s="1" t="str">
        <x:v>유의수준</x:v>
      </x:c>
      <x:c r="L3" s="5" t="n">
        <x:v>0.05</x:v>
      </x:c>
      <x:c r="M3" s="1"/>
      <x:c r="N3" s="1"/>
      <x:c r="O3" s="1"/>
      <x:c r="P3" s="1"/>
      <x:c r="Q3" s="1"/>
    </x:row>
    <x:row r="4" ht="25" customHeight="1">
      <x:c r="A4" s="1" t="n">
        <x:v>3</x:v>
      </x:c>
      <x:c r="B4" s="5" t="n">
        <x:v>22</x:v>
      </x:c>
      <x:c r="C4" s="1"/>
      <x:c r="D4" s="1" t="str">
        <x:v>표본 수</x:v>
      </x:c>
      <x:c r="E4" s="7" t="n">
        <x:f>COUNT(B2:B9)</x:f>
        <x:v>8</x:v>
      </x:c>
      <x:c r="F4" s="1"/>
      <x:c r="G4" s="1"/>
      <x:c r="H4" s="1" t="n">
        <x:v>3</x:v>
      </x:c>
      <x:c r="I4" s="5" t="n">
        <x:v>24</x:v>
      </x:c>
      <x:c r="J4" s="1"/>
      <x:c r="K4" s="1" t="str">
        <x:v>표본 수</x:v>
      </x:c>
      <x:c r="L4" s="7" t="n">
        <x:f>COUNT(I2:I9)</x:f>
        <x:v>8</x:v>
      </x:c>
      <x:c r="M4" s="1"/>
      <x:c r="N4" s="1"/>
      <x:c r="O4" s="1"/>
      <x:c r="P4" s="1"/>
      <x:c r="Q4" s="1"/>
    </x:row>
    <x:row r="5" ht="25" customHeight="1">
      <x:c r="A5" s="1" t="n">
        <x:v>4</x:v>
      </x:c>
      <x:c r="B5" s="5" t="n">
        <x:v>24</x:v>
      </x:c>
      <x:c r="C5" s="1"/>
      <x:c r="D5" s="1" t="str">
        <x:v>표본평균(분)</x:v>
      </x:c>
      <x:c r="E5" s="6" t="n">
        <x:f>AVERAGE(B2:B9)</x:f>
        <x:v>25</x:v>
      </x:c>
      <x:c r="F5" s="1"/>
      <x:c r="G5" s="1"/>
      <x:c r="H5" s="1" t="n">
        <x:v>4</x:v>
      </x:c>
      <x:c r="I5" s="5" t="n">
        <x:v>26</x:v>
      </x:c>
      <x:c r="J5" s="1"/>
      <x:c r="K5" s="1" t="str">
        <x:v>표본평균(분)</x:v>
      </x:c>
      <x:c r="L5" s="6" t="n">
        <x:f>AVERAGE(I2:I9)</x:f>
        <x:v>27</x:v>
      </x:c>
      <x:c r="M5" s="1"/>
      <x:c r="N5" s="1"/>
      <x:c r="O5" s="1"/>
      <x:c r="P5" s="1"/>
      <x:c r="Q5" s="1"/>
    </x:row>
    <x:row r="6" ht="25" customHeight="1">
      <x:c r="A6" s="1" t="n">
        <x:v>5</x:v>
      </x:c>
      <x:c r="B6" s="5" t="n">
        <x:v>26</x:v>
      </x:c>
      <x:c r="C6" s="1"/>
      <x:c r="D6" s="1" t="str">
        <x:v>표본SD(분)</x:v>
      </x:c>
      <x:c r="E6" s="6" t="n">
        <x:f>_xlfn.STDEV.S(B2:B9)</x:f>
        <x:v>4.898979485566356</x:v>
      </x:c>
      <x:c r="F6" s="1"/>
      <x:c r="G6" s="1"/>
      <x:c r="H6" s="1" t="n">
        <x:v>5</x:v>
      </x:c>
      <x:c r="I6" s="5" t="n">
        <x:v>28</x:v>
      </x:c>
      <x:c r="J6" s="1"/>
      <x:c r="K6" s="1" t="str">
        <x:v>표본SD(분)</x:v>
      </x:c>
      <x:c r="L6" s="6" t="n">
        <x:f>_xlfn.STDEV.S(I2:I9)</x:f>
        <x:v>4.898979485566356</x:v>
      </x:c>
      <x:c r="M6" s="1"/>
      <x:c r="N6" s="1"/>
      <x:c r="O6" s="1"/>
      <x:c r="P6" s="1"/>
      <x:c r="Q6" s="1"/>
    </x:row>
    <x:row r="7" ht="25" customHeight="1">
      <x:c r="A7" s="1" t="n">
        <x:v>6</x:v>
      </x:c>
      <x:c r="B7" s="5" t="n">
        <x:v>28</x:v>
      </x:c>
      <x:c r="C7" s="1"/>
      <x:c r="D7" s="1" t="str">
        <x:v>평균SE(분)</x:v>
      </x:c>
      <x:c r="E7" s="6" t="n">
        <x:f>E6/SQRT(E4)</x:f>
        <x:v>1.732050807568877</x:v>
      </x:c>
      <x:c r="F7" s="1"/>
      <x:c r="G7" s="1"/>
      <x:c r="H7" s="1" t="n">
        <x:v>6</x:v>
      </x:c>
      <x:c r="I7" s="5" t="n">
        <x:v>30</x:v>
      </x:c>
      <x:c r="J7" s="1"/>
      <x:c r="K7" s="1" t="str">
        <x:v>평균SE(분)</x:v>
      </x:c>
      <x:c r="L7" s="6" t="n">
        <x:f>L6/SQRT(L4)</x:f>
        <x:v>1.732050807568877</x:v>
      </x:c>
      <x:c r="M7" s="1"/>
      <x:c r="N7" s="1"/>
      <x:c r="O7" s="1"/>
      <x:c r="P7" s="1"/>
      <x:c r="Q7" s="1"/>
    </x:row>
    <x:row r="8" ht="25" customHeight="1">
      <x:c r="A8" s="1" t="n">
        <x:v>7</x:v>
      </x:c>
      <x:c r="B8" s="5" t="n">
        <x:v>30</x:v>
      </x:c>
      <x:c r="C8" s="1"/>
      <x:c r="D8" s="1" t="str">
        <x:v>t 통계량</x:v>
      </x:c>
      <x:c r="E8" s="6" t="n">
        <x:f>(E5-E2)/E7</x:f>
        <x:v>-2.8867513459481295</x:v>
      </x:c>
      <x:c r="F8" s="1"/>
      <x:c r="G8" s="1"/>
      <x:c r="H8" s="1" t="n">
        <x:v>7</x:v>
      </x:c>
      <x:c r="I8" s="5" t="n">
        <x:v>32</x:v>
      </x:c>
      <x:c r="J8" s="1"/>
      <x:c r="K8" s="1" t="str">
        <x:v>t 통계량</x:v>
      </x:c>
      <x:c r="L8" s="6" t="n">
        <x:f>(L5-L2)/L7</x:f>
        <x:v>-1.7320508075688776</x:v>
      </x:c>
      <x:c r="M8" s="1"/>
      <x:c r="N8" s="1"/>
      <x:c r="O8" s="1"/>
      <x:c r="P8" s="1"/>
      <x:c r="Q8" s="1"/>
    </x:row>
    <x:row r="9" ht="25" customHeight="1">
      <x:c r="A9" s="1" t="n">
        <x:v>8</x:v>
      </x:c>
      <x:c r="B9" s="5" t="n">
        <x:v>32</x:v>
      </x:c>
      <x:c r="C9" s="1"/>
      <x:c r="D9" s="1" t="str">
        <x:v>자유도</x:v>
      </x:c>
      <x:c r="E9" s="7" t="n">
        <x:f>E4-1</x:f>
        <x:v>7</x:v>
      </x:c>
      <x:c r="F9" s="1"/>
      <x:c r="G9" s="1"/>
      <x:c r="H9" s="1" t="n">
        <x:v>8</x:v>
      </x:c>
      <x:c r="I9" s="5" t="n">
        <x:v>34</x:v>
      </x:c>
      <x:c r="J9" s="1"/>
      <x:c r="K9" s="1" t="str">
        <x:v>자유도</x:v>
      </x:c>
      <x:c r="L9" s="7" t="n">
        <x:f>L4-1</x:f>
        <x:v>7</x:v>
      </x:c>
      <x:c r="M9" s="1"/>
      <x:c r="N9" s="1"/>
      <x:c r="O9" s="1"/>
      <x:c r="P9" s="1"/>
      <x:c r="Q9" s="1"/>
    </x:row>
    <x:row r="10" ht="25" customHeight="1">
      <x:c r="A10" s="1"/>
      <x:c r="B10" s="1"/>
      <x:c r="C10" s="1"/>
      <x:c r="D10" s="1" t="str">
        <x:v>양측p값</x:v>
      </x:c>
      <x:c r="E10" s="6" t="n">
        <x:f>IF(E8=0,1,TDIST(ABS(E8),E9,2))</x:f>
        <x:v>0.02342463605444589</x:v>
      </x:c>
      <x:c r="F10" s="1"/>
      <x:c r="G10" s="1"/>
      <x:c r="H10" s="1"/>
      <x:c r="I10" s="1"/>
      <x:c r="J10" s="1"/>
      <x:c r="K10" s="1" t="str">
        <x:v>양측p값</x:v>
      </x:c>
      <x:c r="L10" s="6" t="n">
        <x:f>IF(L8=0,1,TDIST(ABS(L8),L9,2))</x:f>
        <x:v>0.1268703669306781</x:v>
      </x:c>
      <x:c r="M10" s="1"/>
      <x:c r="N10" s="1"/>
      <x:c r="O10" s="1"/>
      <x:c r="P10" s="1"/>
      <x:c r="Q10" s="1"/>
    </x:row>
    <x:row r="11" ht="25" customHeight="1">
      <x:c r="A11" s="1"/>
      <x:c r="B11" s="1"/>
      <x:c r="C11" s="1"/>
      <x:c r="D11" s="1" t="str">
        <x:v>판단</x:v>
      </x:c>
      <x:c r="E11" s="6" t="str">
        <x:f>IF(E10&lt;=E3,"기각","기각하지 못함")</x:f>
        <x:v>기각</x:v>
      </x:c>
      <x:c r="F11" s="1"/>
      <x:c r="G11" s="1"/>
      <x:c r="H11" s="1"/>
      <x:c r="I11" s="1"/>
      <x:c r="J11" s="1"/>
      <x:c r="K11" s="1" t="str">
        <x:v>판단</x:v>
      </x:c>
      <x:c r="L11" s="6" t="str">
        <x:f>IF(L10&lt;=L3,"기각","기각하지 못함")</x:f>
        <x:v>기각하지 못함</x:v>
      </x:c>
      <x:c r="M11" s="1"/>
      <x:c r="N11" s="1"/>
      <x:c r="O11" s="1"/>
      <x:c r="P11" s="1"/>
      <x:c r="Q11" s="1"/>
    </x:row>
    <x:row r="12" ht="25" customHeight="1">
      <x:c r="A12" s="1"/>
      <x:c r="B12" s="1"/>
      <x:c r="C12" s="1"/>
      <x:c r="D12" s="1" t="str">
        <x:v>왼쪽p값</x:v>
      </x:c>
      <x:c r="E12" s="6" t="n">
        <x:f>IF(E8&lt;0,E10/2,1-E10/2)</x:f>
        <x:v>0.011712318027222945</x:v>
      </x:c>
      <x:c r="F12" s="1"/>
      <x:c r="G12" s="1"/>
      <x:c r="H12" s="1"/>
      <x:c r="I12" s="1"/>
      <x:c r="J12" s="1"/>
      <x:c r="K12" s="1" t="str">
        <x:v>왼쪽p값</x:v>
      </x:c>
      <x:c r="L12" s="6" t="n">
        <x:f>IF(L8&lt;0,L10/2,1-L10/2)</x:f>
        <x:v>0.06343518346533905</x:v>
      </x:c>
      <x:c r="M12" s="1"/>
      <x:c r="N12" s="1"/>
      <x:c r="O12" s="1"/>
      <x:c r="P12" s="1"/>
      <x:c r="Q12" s="1"/>
    </x:row>
    <x:row r="13" ht="25" customHeight="1">
      <x:c r="A13" s="1"/>
      <x:c r="B13" s="1"/>
      <x:c r="C13" s="1"/>
      <x:c r="D13" s="1" t="str">
        <x:v>오른쪽p값</x:v>
      </x:c>
      <x:c r="E13" s="6" t="n">
        <x:f>1-E12</x:f>
        <x:v>0.988287681972777</x:v>
      </x:c>
      <x:c r="F13" s="1"/>
      <x:c r="G13" s="1"/>
      <x:c r="H13" s="1"/>
      <x:c r="I13" s="1"/>
      <x:c r="J13" s="1"/>
      <x:c r="K13" s="1" t="str">
        <x:v>오른쪽p값</x:v>
      </x:c>
      <x:c r="L13" s="6" t="n">
        <x:f>1-L12</x:f>
        <x:v>0.936564816534661</x:v>
      </x:c>
      <x:c r="M13" s="1"/>
      <x:c r="N13" s="1"/>
      <x:c r="O13" s="1"/>
      <x:c r="P13" s="1"/>
      <x:c r="Q13" s="1"/>
    </x:row>
    <x:row r="14" ht="25" customHeight="1">
      <x:c r="A14" s="1"/>
      <x:c r="B14" s="1"/>
      <x:c r="C14" s="1"/>
      <x:c r="D14" s="1" t="str">
        <x:v>평균 차이(분)</x:v>
      </x:c>
      <x:c r="E14" s="6" t="n">
        <x:f>E5-E2</x:f>
        <x:v>-5</x:v>
      </x:c>
      <x:c r="F14" s="1"/>
      <x:c r="G14" s="1"/>
      <x:c r="H14" s="1"/>
      <x:c r="I14" s="1"/>
      <x:c r="J14" s="1"/>
      <x:c r="K14" s="1" t="str">
        <x:v>평균 차이(분)</x:v>
      </x:c>
      <x:c r="L14" s="6" t="n">
        <x:f>L5-L2</x:f>
        <x:v>-3</x:v>
      </x:c>
      <x:c r="M14" s="1"/>
      <x:c r="N14" s="1"/>
      <x:c r="O14" s="1"/>
      <x:c r="P14" s="1"/>
      <x:c r="Q14" s="1"/>
    </x:row>
    <x:row r="15" ht="25" customHeight="1">
      <x:c r="A15" s="1"/>
      <x:c r="B15" s="1"/>
      <x:c r="C15" s="1"/>
      <x:c r="D15" s="1" t="str">
        <x:v>표준화차이d</x:v>
      </x:c>
      <x:c r="E15" s="6" t="n">
        <x:f>E14/E6</x:f>
        <x:v>-1.0206207261596576</x:v>
      </x:c>
      <x:c r="F15" s="1"/>
      <x:c r="G15" s="1"/>
      <x:c r="H15" s="1"/>
      <x:c r="I15" s="1"/>
      <x:c r="J15" s="1"/>
      <x:c r="K15" s="1" t="str">
        <x:v>표준화차이d</x:v>
      </x:c>
      <x:c r="L15" s="6" t="n">
        <x:f>L14/L6</x:f>
        <x:v>-0.6123724356957946</x:v>
      </x:c>
      <x:c r="M15" s="1"/>
      <x:c r="N15" s="1"/>
      <x:c r="O15" s="1"/>
      <x:c r="P15" s="1"/>
      <x:c r="Q15" s="1"/>
    </x:row>
    <x:row r="16" ht="25" customHeight="1">
      <x:c r="A16" s="1"/>
      <x:c r="B16" s="1"/>
      <x:c r="C16" s="1"/>
      <x:c r="D16" s="1" t="str">
        <x:v>1-α 평균구간 하한</x:v>
      </x:c>
      <x:c r="E16" s="6" t="n">
        <x:f>E5-_xlfn.CONFIDENCE.T(E3,E6,E4)</x:f>
        <x:v>20.904350682479937</x:v>
      </x:c>
      <x:c r="F16" s="1"/>
      <x:c r="G16" s="1"/>
      <x:c r="H16" s="1"/>
      <x:c r="I16" s="1"/>
      <x:c r="J16" s="1"/>
      <x:c r="K16" s="1" t="str">
        <x:v>1-α 평균구간 하한</x:v>
      </x:c>
      <x:c r="L16" s="6" t="n">
        <x:f>L5-_xlfn.CONFIDENCE.T(L3,L6,L4)</x:f>
        <x:v>22.904350682479937</x:v>
      </x:c>
      <x:c r="M16" s="1"/>
      <x:c r="N16" s="1"/>
      <x:c r="O16" s="1"/>
      <x:c r="P16" s="1"/>
      <x:c r="Q16" s="1"/>
    </x:row>
    <x:row r="17" ht="25" customHeight="1">
      <x:c r="A17" s="1"/>
      <x:c r="B17" s="1"/>
      <x:c r="C17" s="1"/>
      <x:c r="D17" s="1" t="str">
        <x:v>1-α 평균구간 상한</x:v>
      </x:c>
      <x:c r="E17" s="6" t="n">
        <x:f>E5+_xlfn.CONFIDENCE.T(E3,E6,E4)</x:f>
        <x:v>29.095649317520063</x:v>
      </x:c>
      <x:c r="F17" s="1"/>
      <x:c r="G17" s="1"/>
      <x:c r="H17" s="1"/>
      <x:c r="I17" s="1"/>
      <x:c r="J17" s="1"/>
      <x:c r="K17" s="1" t="str">
        <x:v>1-α 평균구간 상한</x:v>
      </x:c>
      <x:c r="L17" s="6" t="n">
        <x:f>L5+_xlfn.CONFIDENCE.T(L3,L6,L4)</x:f>
        <x:v>31.095649317520063</x:v>
      </x:c>
      <x:c r="M17" s="1"/>
      <x:c r="N17" s="1"/>
      <x:c r="O17" s="1"/>
      <x:c r="P17" s="1"/>
      <x:c r="Q17" s="1"/>
    </x:row>
    <x:row r="18" ht="25" customHeight="1">
      <x:c r="A18" s="1"/>
      <x:c r="B18" s="1"/>
      <x:c r="C18" s="1"/>
      <x:c r="D18" s="1" t="str">
        <x:v>1-α 차이구간 하한</x:v>
      </x:c>
      <x:c r="E18" s="6" t="n">
        <x:f>E16-E2</x:f>
        <x:v>-9.095649317520063</x:v>
      </x:c>
      <x:c r="F18" s="1"/>
      <x:c r="G18" s="1"/>
      <x:c r="H18" s="1"/>
      <x:c r="I18" s="1"/>
      <x:c r="J18" s="1"/>
      <x:c r="K18" s="1" t="str">
        <x:v>1-α 차이구간 하한</x:v>
      </x:c>
      <x:c r="L18" s="6" t="n">
        <x:f>L16-L2</x:f>
        <x:v>-7.0956493175200634</x:v>
      </x:c>
      <x:c r="M18" s="1"/>
      <x:c r="N18" s="1"/>
      <x:c r="O18" s="1"/>
      <x:c r="P18" s="1"/>
      <x:c r="Q18" s="1"/>
    </x:row>
    <x:row r="19" ht="25" customHeight="1">
      <x:c r="A19" s="1"/>
      <x:c r="B19" s="1"/>
      <x:c r="C19" s="1"/>
      <x:c r="D19" s="1" t="str">
        <x:v>1-α 차이구간 상한</x:v>
      </x:c>
      <x:c r="E19" s="6" t="n">
        <x:f>E17-E2</x:f>
        <x:v>-0.9043506824799366</x:v>
      </x:c>
      <x:c r="F19" s="1"/>
      <x:c r="G19" s="1"/>
      <x:c r="H19" s="1"/>
      <x:c r="I19" s="1"/>
      <x:c r="J19" s="1"/>
      <x:c r="K19" s="1" t="str">
        <x:v>1-α 차이구간 상한</x:v>
      </x:c>
      <x:c r="L19" s="6" t="n">
        <x:f>L17-L2</x:f>
        <x:v>1.0956493175200634</x:v>
      </x:c>
      <x:c r="M19" s="1"/>
      <x:c r="N19" s="1"/>
      <x:c r="O19" s="1"/>
      <x:c r="P19" s="1"/>
      <x:c r="Q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25" customHeight="1">
      <x:c r="A22" s="1" t="str">
        <x:v>독립 정규표본 모형. 왼쪽은 본문, 오른쪽은 문제2. 기준·유의수준은 각 입력값이다.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5" customHeight="1">
      <x:c r="A23" s="1" t="str">
        <x:v>양측은 TDIST 호환식, 단측은 양측확률과 부호로 계산한다. 구간 신뢰수준은 1-α다.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 ht="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 ht="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 ht="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 ht="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 ht="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 ht="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 ht="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 ht="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 ht="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 ht="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 ht="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 ht="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 ht="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 ht="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 ht="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 ht="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 ht="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 ht="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 ht="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 ht="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  <x:row r="121" ht="25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</x:row>
    <x:row r="122" ht="25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</x:row>
    <x:row r="123" ht="25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</x:row>
    <x:row r="124" ht="25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</x:row>
    <x:row r="125" ht="25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</x:row>
    <x:row r="126" ht="25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</x:row>
    <x:row r="127" ht="25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</x:row>
    <x:row r="128" ht="25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</x:row>
    <x:row r="129" ht="25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</x:row>
    <x:row r="130" ht="25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</x:row>
    <x:row r="131" ht="25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</x:row>
    <x:row r="132" ht="25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</x:row>
    <x:row r="133" ht="25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</x:row>
    <x:row r="134" ht="25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</x:row>
    <x:row r="135" ht="25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</x:row>
    <x:row r="136" ht="25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</x:row>
    <x:row r="137" ht="25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</x:row>
    <x:row r="138" ht="25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</x:row>
    <x:row r="139" ht="25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</x:row>
    <x:row r="140" ht="25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</x:row>
    <x:row r="141" ht="25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</x:row>
    <x:row r="142" ht="25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</x:row>
    <x:row r="143" ht="25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</x:row>
    <x:row r="144" ht="25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</x:row>
    <x:row r="145" ht="25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</x:row>
    <x:row r="146" ht="25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</x:row>
    <x:row r="147" ht="25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</x:row>
    <x:row r="148" ht="25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 ht="25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 ht="25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30" hidden="0" customWidth="1"/>
    <x:col min="7" max="7" width="24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30" customHeight="1">
      <x:c r="A1" s="4" t="str">
        <x:v>비율 검정</x:v>
      </x:c>
      <x:c r="B1" s="4" t="str">
        <x:v>값</x:v>
      </x:c>
      <x:c r="C1" s="1"/>
      <x:c r="D1" s="1"/>
      <x:c r="E1" s="1"/>
      <x:c r="F1" s="4" t="str">
        <x:v>비율 검정</x:v>
      </x:c>
      <x:c r="G1" s="4" t="str">
        <x:v>값</x:v>
      </x:c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5" customHeight="1">
      <x:c r="A2" s="1" t="str">
        <x:v>표본 수</x:v>
      </x:c>
      <x:c r="B2" s="5" t="n">
        <x:v>200</x:v>
      </x:c>
      <x:c r="C2" s="1"/>
      <x:c r="D2" s="1"/>
      <x:c r="E2" s="1"/>
      <x:c r="F2" s="1" t="str">
        <x:v>표본 수</x:v>
      </x:c>
      <x:c r="G2" s="5" t="n">
        <x:v>400</x:v>
      </x:c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5" customHeight="1">
      <x:c r="A3" s="1" t="str">
        <x:v>이용자 수</x:v>
      </x:c>
      <x:c r="B3" s="5" t="n">
        <x:v>120</x:v>
      </x:c>
      <x:c r="C3" s="1"/>
      <x:c r="D3" s="1"/>
      <x:c r="E3" s="1"/>
      <x:c r="F3" s="1" t="str">
        <x:v>이용자 수</x:v>
      </x:c>
      <x:c r="G3" s="5" t="n">
        <x:v>220</x:v>
      </x:c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5" customHeight="1">
      <x:c r="A4" s="1" t="str">
        <x:v>귀무 비율</x:v>
      </x:c>
      <x:c r="B4" s="5" t="n">
        <x:v>0.5</x:v>
      </x:c>
      <x:c r="C4" s="1"/>
      <x:c r="D4" s="1"/>
      <x:c r="E4" s="1"/>
      <x:c r="F4" s="1" t="str">
        <x:v>귀무 비율</x:v>
      </x:c>
      <x:c r="G4" s="5" t="n">
        <x:v>0.5</x:v>
      </x:c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 ht="25" customHeight="1">
      <x:c r="A5" s="1" t="str">
        <x:v>표본비율</x:v>
      </x:c>
      <x:c r="B5" s="6" t="n">
        <x:f>B3/B2</x:f>
        <x:v>0.6</x:v>
      </x:c>
      <x:c r="C5" s="1"/>
      <x:c r="D5" s="1"/>
      <x:c r="E5" s="1"/>
      <x:c r="F5" s="1" t="str">
        <x:v>표본비율</x:v>
      </x:c>
      <x:c r="G5" s="6" t="n">
        <x:f>G3/G2</x:f>
        <x:v>0.55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25" customHeight="1">
      <x:c r="A6" s="1" t="str">
        <x:v>귀무 표준오차</x:v>
      </x:c>
      <x:c r="B6" s="6" t="n">
        <x:f>SQRT(B4*(1-B4)/B2)</x:f>
        <x:v>0.035355339059327376</x:v>
      </x:c>
      <x:c r="C6" s="1"/>
      <x:c r="D6" s="1"/>
      <x:c r="E6" s="1"/>
      <x:c r="F6" s="1" t="str">
        <x:v>귀무 표준오차</x:v>
      </x:c>
      <x:c r="G6" s="6" t="n">
        <x:f>SQRT(G4*(1-G4)/G2)</x:f>
        <x:v>0.025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25" customHeight="1">
      <x:c r="A7" s="1" t="str">
        <x:v>z 통계량</x:v>
      </x:c>
      <x:c r="B7" s="6" t="n">
        <x:f>(B5-B4)/B6</x:f>
        <x:v>2.8284271247461894</x:v>
      </x:c>
      <x:c r="C7" s="1"/>
      <x:c r="D7" s="1"/>
      <x:c r="E7" s="1"/>
      <x:c r="F7" s="1" t="str">
        <x:v>z 통계량</x:v>
      </x:c>
      <x:c r="G7" s="6" t="n">
        <x:f>(G5-G4)/G6</x:f>
        <x:v>2.0000000000000018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5" customHeight="1">
      <x:c r="A8" s="1" t="str">
        <x:v>양측p값</x:v>
      </x:c>
      <x:c r="B8" s="6" t="n">
        <x:f>2*(1-_xlfn.NORM.S.DIST(ABS(B7),TRUE))</x:f>
        <x:v>0.004677734981047177</x:v>
      </x:c>
      <x:c r="C8" s="1"/>
      <x:c r="D8" s="1"/>
      <x:c r="E8" s="1"/>
      <x:c r="F8" s="1" t="str">
        <x:v>양측p값</x:v>
      </x:c>
      <x:c r="G8" s="6" t="n">
        <x:f>2*(1-_xlfn.NORM.S.DIST(ABS(G7),TRUE))</x:f>
        <x:v>0.045500263896358195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25" customHeight="1">
      <x:c r="A9" s="1" t="str">
        <x:v>귀무 기대 이용 수</x:v>
      </x:c>
      <x:c r="B9" s="6" t="n">
        <x:f>B2*B4</x:f>
        <x:v>100</x:v>
      </x:c>
      <x:c r="C9" s="1"/>
      <x:c r="D9" s="1"/>
      <x:c r="E9" s="1"/>
      <x:c r="F9" s="1" t="str">
        <x:v>귀무 기대 이용 수</x:v>
      </x:c>
      <x:c r="G9" s="6" t="n">
        <x:f>G2*G4</x:f>
        <x:v>200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ht="25" customHeight="1">
      <x:c r="A10" s="1" t="str">
        <x:v>귀무 기대 미이용 수</x:v>
      </x:c>
      <x:c r="B10" s="6" t="n">
        <x:f>B2*(1-B4)</x:f>
        <x:v>100</x:v>
      </x:c>
      <x:c r="C10" s="1"/>
      <x:c r="D10" s="1"/>
      <x:c r="E10" s="1"/>
      <x:c r="F10" s="1" t="str">
        <x:v>귀무 기대 미이용 수</x:v>
      </x:c>
      <x:c r="G10" s="6" t="n">
        <x:f>G2*(1-G4)</x:f>
        <x:v>200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5" customHeight="1">
      <x:c r="A11" s="1" t="str">
        <x:v>구간용 추정SE</x:v>
      </x:c>
      <x:c r="B11" s="6" t="n">
        <x:f>SQRT(B5*(1-B5)/B2)</x:f>
        <x:v>0.034641016151377546</x:v>
      </x:c>
      <x:c r="C11" s="1"/>
      <x:c r="D11" s="1"/>
      <x:c r="E11" s="1"/>
      <x:c r="F11" s="1" t="str">
        <x:v>구간용 추정SE</x:v>
      </x:c>
      <x:c r="G11" s="6" t="n">
        <x:f>SQRT(G5*(1-G5)/G2)</x:f>
        <x:v>0.024874685927665497</x:v>
      </x:c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5" customHeight="1">
      <x:c r="A12" s="1" t="str">
        <x:v>비율95%구간 하한</x:v>
      </x:c>
      <x:c r="B12" s="6" t="n">
        <x:f>B5-_xlfn.NORM.S.INV(0.975)*B11</x:f>
        <x:v>0.5321048559554297</x:v>
      </x:c>
      <x:c r="C12" s="1"/>
      <x:c r="D12" s="1"/>
      <x:c r="E12" s="1"/>
      <x:c r="F12" s="1" t="str">
        <x:v>비율95%구간 하한</x:v>
      </x:c>
      <x:c r="G12" s="6" t="n">
        <x:f>G5-_xlfn.NORM.S.INV(0.975)*G11</x:f>
        <x:v>0.5012465114550304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5" customHeight="1">
      <x:c r="A13" s="1" t="str">
        <x:v>비율95%구간 상한</x:v>
      </x:c>
      <x:c r="B13" s="6" t="n">
        <x:f>B5+_xlfn.NORM.S.INV(0.975)*B11</x:f>
        <x:v>0.6678951440445703</x:v>
      </x:c>
      <x:c r="C13" s="1"/>
      <x:c r="D13" s="1"/>
      <x:c r="E13" s="1"/>
      <x:c r="F13" s="1" t="str">
        <x:v>비율95%구간 상한</x:v>
      </x:c>
      <x:c r="G13" s="6" t="n">
        <x:f>G5+_xlfn.NORM.S.INV(0.975)*G11</x:f>
        <x:v>0.5987534885449697</x:v>
      </x:c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5" customHeight="1">
      <x:c r="A16" s="1" t="str">
        <x:v>왼쪽 본문200명·120명, 오른쪽 문제7의400명·220명. 검정SE에는 귀무 비율을 넣는다.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 ht="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 ht="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 ht="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 ht="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 ht="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 ht="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 ht="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 ht="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 ht="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 ht="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 ht="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 ht="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 ht="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 ht="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 ht="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 ht="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 ht="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 ht="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 ht="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 ht="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  <x:row r="121" ht="25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</x:row>
    <x:row r="122" ht="25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</x:row>
    <x:row r="123" ht="25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</x:row>
    <x:row r="124" ht="25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</x:row>
    <x:row r="125" ht="25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</x:row>
    <x:row r="126" ht="25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</x:row>
    <x:row r="127" ht="25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</x:row>
    <x:row r="128" ht="25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</x:row>
    <x:row r="129" ht="25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</x:row>
    <x:row r="130" ht="25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</x:row>
    <x:row r="131" ht="25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</x:row>
    <x:row r="132" ht="25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</x:row>
    <x:row r="133" ht="25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</x:row>
    <x:row r="134" ht="25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</x:row>
    <x:row r="135" ht="25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</x:row>
    <x:row r="136" ht="25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</x:row>
    <x:row r="137" ht="25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</x:row>
    <x:row r="138" ht="25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</x:row>
    <x:row r="139" ht="25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</x:row>
    <x:row r="140" ht="25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</x:row>
    <x:row r="141" ht="25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</x:row>
    <x:row r="142" ht="25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</x:row>
    <x:row r="143" ht="25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</x:row>
    <x:row r="144" ht="25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</x:row>
    <x:row r="145" ht="25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</x:row>
    <x:row r="146" ht="25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</x:row>
    <x:row r="147" ht="25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</x:row>
    <x:row r="148" ht="25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 ht="25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 ht="25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30" customHeight="1">
      <x:c r="A1" s="4" t="str">
        <x:v>사례</x:v>
      </x:c>
      <x:c r="B1" s="4" t="str">
        <x:v>n</x:v>
      </x:c>
      <x:c r="C1" s="4" t="str">
        <x:v>평균</x:v>
      </x:c>
      <x:c r="D1" s="4" t="str">
        <x:v>표본SD</x:v>
      </x:c>
      <x:c r="E1" s="4" t="str">
        <x:v>귀무값</x:v>
      </x:c>
      <x:c r="F1" s="4" t="str">
        <x:v>평균SE</x:v>
      </x:c>
      <x:c r="G1" s="4" t="str">
        <x:v>t</x:v>
      </x:c>
      <x:c r="H1" s="4" t="str">
        <x:v>자유도</x:v>
      </x:c>
      <x:c r="I1" s="4" t="str">
        <x:v>양측p값</x:v>
      </x:c>
      <x:c r="J1" s="4" t="str">
        <x:v>95%하한</x:v>
      </x:c>
      <x:c r="K1" s="4" t="str">
        <x:v>95%상한</x:v>
      </x:c>
      <x:c r="L1" s="4" t="str">
        <x:v>차이</x:v>
      </x:c>
      <x:c r="M1" s="4" t="str">
        <x:v>표준화d</x:v>
      </x:c>
      <x:c r="N1" s="1"/>
      <x:c r="O1" s="1"/>
      <x:c r="P1" s="1"/>
      <x:c r="Q1" s="1"/>
    </x:row>
    <x:row r="2" ht="25" customHeight="1">
      <x:c r="A2" s="1" t="str">
        <x:v>본문</x:v>
      </x:c>
      <x:c r="B2" s="5" t="n">
        <x:v>8</x:v>
      </x:c>
      <x:c r="C2" s="5" t="n">
        <x:v>29</x:v>
      </x:c>
      <x:c r="D2" s="5" t="n">
        <x:v>4</x:v>
      </x:c>
      <x:c r="E2" s="5" t="n">
        <x:v>30</x:v>
      </x:c>
      <x:c r="F2" s="6" t="n">
        <x:f>D2/SQRT(B2)</x:f>
        <x:v>1.414213562373095</x:v>
      </x:c>
      <x:c r="G2" s="6" t="n">
        <x:f>(C2-E2)/F2</x:f>
        <x:v>-0.7071067811865476</x:v>
      </x:c>
      <x:c r="H2" s="6" t="n">
        <x:f>B2-1</x:f>
        <x:v>7</x:v>
      </x:c>
      <x:c r="I2" s="6" t="n">
        <x:f>IF(G2=0,1,TDIST(ABS(G2),H2,2))</x:f>
        <x:v>0.5023540171105112</x:v>
      </x:c>
      <x:c r="J2" s="6" t="n">
        <x:f>C2-_xlfn.CONFIDENCE.T(0.05,D2,B2)</x:f>
        <x:v>25.65591633556589</x:v>
      </x:c>
      <x:c r="K2" s="6" t="n">
        <x:f>C2+_xlfn.CONFIDENCE.T(0.05,D2,B2)</x:f>
        <x:v>32.34408366443411</x:v>
      </x:c>
      <x:c r="L2" s="6" t="n">
        <x:f>C2-E2</x:f>
        <x:v>-1</x:v>
      </x:c>
      <x:c r="M2" s="6" t="n">
        <x:f>L2/D2</x:f>
        <x:v>-0.25</x:v>
      </x:c>
      <x:c r="N2" s="1"/>
      <x:c r="O2" s="1"/>
      <x:c r="P2" s="1"/>
      <x:c r="Q2" s="1"/>
    </x:row>
    <x:row r="3" ht="25" customHeight="1">
      <x:c r="A3" s="1" t="str">
        <x:v>본문</x:v>
      </x:c>
      <x:c r="B3" s="5" t="n">
        <x:v>128</x:v>
      </x:c>
      <x:c r="C3" s="5" t="n">
        <x:v>29</x:v>
      </x:c>
      <x:c r="D3" s="5" t="n">
        <x:v>4</x:v>
      </x:c>
      <x:c r="E3" s="5" t="n">
        <x:v>30</x:v>
      </x:c>
      <x:c r="F3" s="6" t="n">
        <x:f>D3/SQRT(B3)</x:f>
        <x:v>0.35355339059327373</x:v>
      </x:c>
      <x:c r="G3" s="6" t="n">
        <x:f>(C3-E3)/F3</x:f>
        <x:v>-2.8284271247461903</x:v>
      </x:c>
      <x:c r="H3" s="6" t="n">
        <x:f>B3-1</x:f>
        <x:v>127</x:v>
      </x:c>
      <x:c r="I3" s="6" t="n">
        <x:f>IF(G3=0,1,TDIST(ABS(G3),H3,2))</x:f>
        <x:v>0.005437669893504804</x:v>
      </x:c>
      <x:c r="J3" s="6" t="n">
        <x:f>C3-_xlfn.CONFIDENCE.T(0.05,D3,B3)</x:f>
        <x:v>28.30038167046614</x:v>
      </x:c>
      <x:c r="K3" s="6" t="n">
        <x:f>C3+_xlfn.CONFIDENCE.T(0.05,D3,B3)</x:f>
        <x:v>29.69961832953386</x:v>
      </x:c>
      <x:c r="L3" s="6" t="n">
        <x:f>C3-E3</x:f>
        <x:v>-1</x:v>
      </x:c>
      <x:c r="M3" s="6" t="n">
        <x:f>L3/D3</x:f>
        <x:v>-0.25</x:v>
      </x:c>
      <x:c r="N3" s="1"/>
      <x:c r="O3" s="1"/>
      <x:c r="P3" s="1"/>
      <x:c r="Q3" s="1"/>
    </x:row>
    <x:row r="4" ht="25" customHeight="1">
      <x:c r="A4" s="1" t="str">
        <x:v>문제6</x:v>
      </x:c>
      <x:c r="B4" s="5" t="n">
        <x:v>25</x:v>
      </x:c>
      <x:c r="C4" s="5" t="n">
        <x:v>48</x:v>
      </x:c>
      <x:c r="D4" s="5" t="n">
        <x:v>10</x:v>
      </x:c>
      <x:c r="E4" s="5" t="n">
        <x:v>50</x:v>
      </x:c>
      <x:c r="F4" s="6" t="n">
        <x:f>D4/SQRT(B4)</x:f>
        <x:v>2</x:v>
      </x:c>
      <x:c r="G4" s="6" t="n">
        <x:f>(C4-E4)/F4</x:f>
        <x:v>-1</x:v>
      </x:c>
      <x:c r="H4" s="6" t="n">
        <x:f>B4-1</x:f>
        <x:v>24</x:v>
      </x:c>
      <x:c r="I4" s="6" t="n">
        <x:f>IF(G4=0,1,TDIST(ABS(G4),H4,2))</x:f>
        <x:v>0.32728688140575457</x:v>
      </x:c>
      <x:c r="J4" s="6" t="n">
        <x:f>C4-_xlfn.CONFIDENCE.T(0.05,D4,B4)</x:f>
        <x:v>43.872202905299474</x:v>
      </x:c>
      <x:c r="K4" s="6" t="n">
        <x:f>C4+_xlfn.CONFIDENCE.T(0.05,D4,B4)</x:f>
        <x:v>52.127797094700526</x:v>
      </x:c>
      <x:c r="L4" s="6" t="n">
        <x:f>C4-E4</x:f>
        <x:v>-2</x:v>
      </x:c>
      <x:c r="M4" s="6" t="n">
        <x:f>L4/D4</x:f>
        <x:v>-0.2</x:v>
      </x:c>
      <x:c r="N4" s="1"/>
      <x:c r="O4" s="1"/>
      <x:c r="P4" s="1"/>
      <x:c r="Q4" s="1"/>
    </x:row>
    <x:row r="5" ht="25" customHeight="1">
      <x:c r="A5" s="1" t="str">
        <x:v>문제6</x:v>
      </x:c>
      <x:c r="B5" s="5" t="n">
        <x:v>100</x:v>
      </x:c>
      <x:c r="C5" s="5" t="n">
        <x:v>48</x:v>
      </x:c>
      <x:c r="D5" s="5" t="n">
        <x:v>10</x:v>
      </x:c>
      <x:c r="E5" s="5" t="n">
        <x:v>50</x:v>
      </x:c>
      <x:c r="F5" s="6" t="n">
        <x:f>D5/SQRT(B5)</x:f>
        <x:v>1</x:v>
      </x:c>
      <x:c r="G5" s="6" t="n">
        <x:f>(C5-E5)/F5</x:f>
        <x:v>-2</x:v>
      </x:c>
      <x:c r="H5" s="6" t="n">
        <x:f>B5-1</x:f>
        <x:v>99</x:v>
      </x:c>
      <x:c r="I5" s="6" t="n">
        <x:f>IF(G5=0,1,TDIST(ABS(G5),H5,2))</x:f>
        <x:v>0.0482396930744009</x:v>
      </x:c>
      <x:c r="J5" s="6" t="n">
        <x:f>C5-_xlfn.CONFIDENCE.T(0.05,D5,B5)</x:f>
        <x:v>46.015783099746486</x:v>
      </x:c>
      <x:c r="K5" s="6" t="n">
        <x:f>C5+_xlfn.CONFIDENCE.T(0.05,D5,B5)</x:f>
        <x:v>49.984216900253514</x:v>
      </x:c>
      <x:c r="L5" s="6" t="n">
        <x:f>C5-E5</x:f>
        <x:v>-2</x:v>
      </x:c>
      <x:c r="M5" s="6" t="n">
        <x:f>L5/D5</x:f>
        <x:v>-0.2</x:v>
      </x:c>
      <x:c r="N5" s="1"/>
      <x:c r="O5" s="1"/>
      <x:c r="P5" s="1"/>
      <x:c r="Q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5" customHeight="1">
      <x:c r="A8" s="1" t="str">
        <x:v>서로 다른 독립표본의 요약 예제. 동일자료 행 복제로 표본 수를 늘리는 계산이 아니다.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30" customHeight="1">
      <x:c r="A11" s="4" t="str">
        <x:v>다중검정 계산</x:v>
      </x:c>
      <x:c r="B11" s="4" t="str">
        <x:v>값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5" customHeight="1">
      <x:c r="A12" s="1" t="str">
        <x:v>검정 수</x:v>
      </x:c>
      <x:c r="B12" s="1" t="n">
        <x:v>20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5" customHeight="1">
      <x:c r="A13" s="1" t="str">
        <x:v>각 검정 오류율</x:v>
      </x:c>
      <x:c r="B13" s="1" t="n">
        <x:v>0.05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5" customHeight="1">
      <x:c r="A14" s="1" t="str">
        <x:v>한 개 이상 오류</x:v>
      </x:c>
      <x:c r="B14" s="6" t="n">
        <x:f>1-(1-B13)^B12</x:f>
        <x:v>0.6415140775914581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 ht="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 ht="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 ht="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 ht="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 ht="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 ht="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 ht="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 ht="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 ht="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 ht="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 ht="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 ht="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 ht="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 ht="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 ht="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 ht="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 ht="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 ht="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 ht="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 ht="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  <x:row r="121" ht="25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</x:row>
    <x:row r="122" ht="25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</x:row>
    <x:row r="123" ht="25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</x:row>
    <x:row r="124" ht="25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</x:row>
    <x:row r="125" ht="25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</x:row>
    <x:row r="126" ht="25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</x:row>
    <x:row r="127" ht="25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</x:row>
    <x:row r="128" ht="25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</x:row>
    <x:row r="129" ht="25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</x:row>
    <x:row r="130" ht="25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</x:row>
    <x:row r="131" ht="25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</x:row>
    <x:row r="132" ht="25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</x:row>
    <x:row r="133" ht="25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</x:row>
    <x:row r="134" ht="25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</x:row>
    <x:row r="135" ht="25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</x:row>
    <x:row r="136" ht="25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</x:row>
    <x:row r="137" ht="25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</x:row>
    <x:row r="138" ht="25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</x:row>
    <x:row r="139" ht="25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</x:row>
    <x:row r="140" ht="25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</x:row>
    <x:row r="141" ht="25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</x:row>
    <x:row r="142" ht="25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</x:row>
    <x:row r="143" ht="25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</x:row>
    <x:row r="144" ht="25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</x:row>
    <x:row r="145" ht="25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</x:row>
    <x:row r="146" ht="25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</x:row>
    <x:row r="147" ht="25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</x:row>
    <x:row r="148" ht="25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 ht="25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 ht="25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3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30" customHeight="1">
      <x:c r="A1" s="4" t="str">
        <x:v>학생</x:v>
      </x:c>
      <x:c r="B1" s="4" t="str">
        <x:v>점수(점)</x:v>
      </x:c>
      <x:c r="C1" s="4" t="str">
        <x:v>관측집단</x:v>
      </x:c>
      <x:c r="D1" s="4" t="str">
        <x:v>문제8 점수</x:v>
      </x:c>
      <x:c r="E1" s="4" t="str">
        <x:v>문제8 관측집단</x:v>
      </x:c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5" customHeight="1">
      <x:c r="A2" s="1" t="n">
        <x:v>1</x:v>
      </x:c>
      <x:c r="B2" s="5" t="n">
        <x:v>72</x:v>
      </x:c>
      <x:c r="C2" s="8" t="str">
        <x:v>A</x:v>
      </x:c>
      <x:c r="D2" s="5" t="n">
        <x:v>1</x:v>
      </x:c>
      <x:c r="E2" s="8" t="str">
        <x:v>A</x:v>
      </x:c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5" customHeight="1">
      <x:c r="A3" s="1" t="n">
        <x:v>2</x:v>
      </x:c>
      <x:c r="B3" s="5" t="n">
        <x:v>74</x:v>
      </x:c>
      <x:c r="C3" s="8" t="str">
        <x:v>A</x:v>
      </x:c>
      <x:c r="D3" s="5" t="n">
        <x:v>2</x:v>
      </x:c>
      <x:c r="E3" s="8" t="str">
        <x:v>A</x:v>
      </x:c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5" customHeight="1">
      <x:c r="A4" s="1" t="n">
        <x:v>3</x:v>
      </x:c>
      <x:c r="B4" s="5" t="n">
        <x:v>76</x:v>
      </x:c>
      <x:c r="C4" s="8" t="str">
        <x:v>A</x:v>
      </x:c>
      <x:c r="D4" s="5" t="n">
        <x:v>3</x:v>
      </x:c>
      <x:c r="E4" s="8" t="str">
        <x:v>B</x:v>
      </x:c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 ht="25" customHeight="1">
      <x:c r="A5" s="1" t="n">
        <x:v>4</x:v>
      </x:c>
      <x:c r="B5" s="5" t="n">
        <x:v>78</x:v>
      </x:c>
      <x:c r="C5" s="8" t="str">
        <x:v>A</x:v>
      </x:c>
      <x:c r="D5" s="5" t="n">
        <x:v>4</x:v>
      </x:c>
      <x:c r="E5" s="8" t="str">
        <x:v>B</x:v>
      </x:c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25" customHeight="1">
      <x:c r="A6" s="1" t="n">
        <x:v>5</x:v>
      </x:c>
      <x:c r="B6" s="5" t="n">
        <x:v>64</x:v>
      </x:c>
      <x:c r="C6" s="8" t="str">
        <x:v>B</x:v>
      </x:c>
      <x:c r="D6" s="5" t="n">
        <x:v>5</x:v>
      </x:c>
      <x:c r="E6" s="8" t="str">
        <x:v>A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25" customHeight="1">
      <x:c r="A7" s="1" t="n">
        <x:v>6</x:v>
      </x:c>
      <x:c r="B7" s="5" t="n">
        <x:v>66</x:v>
      </x:c>
      <x:c r="C7" s="8" t="str">
        <x:v>B</x:v>
      </x:c>
      <x:c r="D7" s="5" t="n">
        <x:v>6</x:v>
      </x:c>
      <x:c r="E7" s="8" t="str">
        <x:v>A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5" customHeight="1">
      <x:c r="A8" s="1" t="n">
        <x:v>7</x:v>
      </x:c>
      <x:c r="B8" s="5" t="n">
        <x:v>68</x:v>
      </x:c>
      <x:c r="C8" s="8" t="str">
        <x:v>B</x:v>
      </x:c>
      <x:c r="D8" s="5" t="n">
        <x:v>7</x:v>
      </x:c>
      <x:c r="E8" s="8" t="str">
        <x:v>B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25" customHeight="1">
      <x:c r="A9" s="1" t="n">
        <x:v>8</x:v>
      </x:c>
      <x:c r="B9" s="5" t="n">
        <x:v>70</x:v>
      </x:c>
      <x:c r="C9" s="8" t="str">
        <x:v>B</x:v>
      </x:c>
      <x:c r="D9" s="5" t="n">
        <x:v>8</x:v>
      </x:c>
      <x:c r="E9" s="8" t="str">
        <x:v>B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5" customHeight="1">
      <x:c r="A12" s="1" t="str">
        <x:v>점수와 무작위4대4 배정을 정한 구성 예제. 귀무가설은 어느 학생에게도 효과가 없다는 주장이다.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 ht="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 ht="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 ht="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 ht="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 ht="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 ht="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 ht="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 ht="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 ht="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 ht="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 ht="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 ht="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 ht="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 ht="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 ht="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 ht="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 ht="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 ht="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 ht="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 ht="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  <x:row r="121" ht="25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</x:row>
    <x:row r="122" ht="25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</x:row>
    <x:row r="123" ht="25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</x:row>
    <x:row r="124" ht="25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</x:row>
    <x:row r="125" ht="25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</x:row>
    <x:row r="126" ht="25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</x:row>
    <x:row r="127" ht="25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</x:row>
    <x:row r="128" ht="25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</x:row>
    <x:row r="129" ht="25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</x:row>
    <x:row r="130" ht="25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</x:row>
    <x:row r="131" ht="25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</x:row>
    <x:row r="132" ht="25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</x:row>
    <x:row r="133" ht="25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</x:row>
    <x:row r="134" ht="25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</x:row>
    <x:row r="135" ht="25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</x:row>
    <x:row r="136" ht="25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</x:row>
    <x:row r="137" ht="25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</x:row>
    <x:row r="138" ht="25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</x:row>
    <x:row r="139" ht="25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</x:row>
    <x:row r="140" ht="25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</x:row>
    <x:row r="141" ht="25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</x:row>
    <x:row r="142" ht="25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</x:row>
    <x:row r="143" ht="25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</x:row>
    <x:row r="144" ht="25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</x:row>
    <x:row r="145" ht="25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</x:row>
    <x:row r="146" ht="25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</x:row>
    <x:row r="147" ht="25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</x:row>
    <x:row r="148" ht="25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 ht="25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 ht="25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26" hidden="0" customWidth="1"/>
    <x:col min="17" max="17" width="24" hidden="0" customWidth="1"/>
  </x:cols>
  <x:sheetData>
    <x:row r="1" ht="30" customHeight="1">
      <x:c r="A1" s="4" t="str">
        <x:v>순서</x:v>
      </x:c>
      <x:c r="B1" s="4" t="str">
        <x:v>A위치1</x:v>
      </x:c>
      <x:c r="C1" s="4" t="str">
        <x:v>A위치2</x:v>
      </x:c>
      <x:c r="D1" s="4" t="str">
        <x:v>A위치3</x:v>
      </x:c>
      <x:c r="E1" s="4" t="str">
        <x:v>A위치4</x:v>
      </x:c>
      <x:c r="F1" s="4" t="str">
        <x:v>A점수1</x:v>
      </x:c>
      <x:c r="G1" s="4" t="str">
        <x:v>A점수2</x:v>
      </x:c>
      <x:c r="H1" s="4" t="str">
        <x:v>A점수3</x:v>
      </x:c>
      <x:c r="I1" s="4" t="str">
        <x:v>A점수4</x:v>
      </x:c>
      <x:c r="J1" s="4" t="str">
        <x:v>A평균</x:v>
      </x:c>
      <x:c r="K1" s="4" t="str">
        <x:v>B평균</x:v>
      </x:c>
      <x:c r="L1" s="4" t="str">
        <x:v>차이A-B</x:v>
      </x:c>
      <x:c r="M1" s="4" t="str">
        <x:v>절대차이</x:v>
      </x:c>
      <x:c r="N1" s="4" t="str">
        <x:v>극단1/0</x:v>
      </x:c>
      <x:c r="O1" s="1"/>
      <x:c r="P1" s="4" t="str">
        <x:v>무작위화검정</x:v>
      </x:c>
      <x:c r="Q1" s="4" t="str">
        <x:v>값</x:v>
      </x:c>
    </x:row>
    <x:row r="2" ht="25" customHeight="1">
      <x:c r="A2" s="1" t="n">
        <x:v>1</x:v>
      </x:c>
      <x:c r="B2" s="1" t="n">
        <x:v>1</x:v>
      </x:c>
      <x:c r="C2" s="1" t="n">
        <x:v>2</x:v>
      </x:c>
      <x:c r="D2" s="1" t="n">
        <x:v>3</x:v>
      </x:c>
      <x:c r="E2" s="1" t="n">
        <x:v>4</x:v>
      </x:c>
      <x:c r="F2" s="1" t="n">
        <x:f>INDEX('점수'!$B$2:$B$9,B2)</x:f>
        <x:v>72</x:v>
      </x:c>
      <x:c r="G2" s="1" t="n">
        <x:f>INDEX('점수'!$B$2:$B$9,C2)</x:f>
        <x:v>74</x:v>
      </x:c>
      <x:c r="H2" s="1" t="n">
        <x:f>INDEX('점수'!$B$2:$B$9,D2)</x:f>
        <x:v>76</x:v>
      </x:c>
      <x:c r="I2" s="1" t="n">
        <x:f>INDEX('점수'!$B$2:$B$9,E2)</x:f>
        <x:v>78</x:v>
      </x:c>
      <x:c r="J2" s="1" t="n">
        <x:f>AVERAGE(F2:I2)</x:f>
        <x:v>75</x:v>
      </x:c>
      <x:c r="K2" s="1" t="n">
        <x:f>(SUM('점수'!$B$2:$B$9)-SUM(F2:I2))/4</x:f>
        <x:v>67</x:v>
      </x:c>
      <x:c r="L2" s="1" t="n">
        <x:f>J2-K2</x:f>
        <x:v>8</x:v>
      </x:c>
      <x:c r="M2" s="1" t="n">
        <x:f>ABS(L2)</x:f>
        <x:v>8</x:v>
      </x:c>
      <x:c r="N2" s="1" t="n">
        <x:f>IF(M2&gt;=ABS($Q$2),1,0)</x:f>
        <x:v>1</x:v>
      </x:c>
      <x:c r="O2" s="1"/>
      <x:c r="P2" s="1" t="str">
        <x:v>관측 차이</x:v>
      </x:c>
      <x:c r="Q2" s="1" t="n">
        <x:f>AVERAGEIFS('점수'!$B$2:$B$9,'점수'!$C$2:$C$9,"A")-AVERAGEIFS('점수'!$B$2:$B$9,'점수'!$C$2:$C$9,"B")</x:f>
        <x:v>8</x:v>
      </x:c>
    </x:row>
    <x:row r="3" ht="25" customHeight="1">
      <x:c r="A3" s="1" t="n">
        <x:v>2</x:v>
      </x:c>
      <x:c r="B3" s="1" t="n">
        <x:v>1</x:v>
      </x:c>
      <x:c r="C3" s="1" t="n">
        <x:v>2</x:v>
      </x:c>
      <x:c r="D3" s="1" t="n">
        <x:v>3</x:v>
      </x:c>
      <x:c r="E3" s="1" t="n">
        <x:v>5</x:v>
      </x:c>
      <x:c r="F3" s="1" t="n">
        <x:f>INDEX('점수'!$B$2:$B$9,B3)</x:f>
        <x:v>72</x:v>
      </x:c>
      <x:c r="G3" s="1" t="n">
        <x:f>INDEX('점수'!$B$2:$B$9,C3)</x:f>
        <x:v>74</x:v>
      </x:c>
      <x:c r="H3" s="1" t="n">
        <x:f>INDEX('점수'!$B$2:$B$9,D3)</x:f>
        <x:v>76</x:v>
      </x:c>
      <x:c r="I3" s="1" t="n">
        <x:f>INDEX('점수'!$B$2:$B$9,E3)</x:f>
        <x:v>64</x:v>
      </x:c>
      <x:c r="J3" s="1" t="n">
        <x:f>AVERAGE(F3:I3)</x:f>
        <x:v>71.5</x:v>
      </x:c>
      <x:c r="K3" s="1" t="n">
        <x:f>(SUM('점수'!$B$2:$B$9)-SUM(F3:I3))/4</x:f>
        <x:v>70.5</x:v>
      </x:c>
      <x:c r="L3" s="1" t="n">
        <x:f>J3-K3</x:f>
        <x:v>1</x:v>
      </x:c>
      <x:c r="M3" s="1" t="n">
        <x:f>ABS(L3)</x:f>
        <x:v>1</x:v>
      </x:c>
      <x:c r="N3" s="1" t="n">
        <x:f>IF(M3&gt;=ABS($Q$2),1,0)</x:f>
        <x:v>0</x:v>
      </x:c>
      <x:c r="O3" s="1"/>
      <x:c r="P3" s="1" t="str">
        <x:v>전체 배정 수</x:v>
      </x:c>
      <x:c r="Q3" s="1" t="n">
        <x:f>COUNT(L2:L71)</x:f>
        <x:v>70</x:v>
      </x:c>
    </x:row>
    <x:row r="4" ht="25" customHeight="1">
      <x:c r="A4" s="1" t="n">
        <x:v>3</x:v>
      </x:c>
      <x:c r="B4" s="1" t="n">
        <x:v>1</x:v>
      </x:c>
      <x:c r="C4" s="1" t="n">
        <x:v>2</x:v>
      </x:c>
      <x:c r="D4" s="1" t="n">
        <x:v>3</x:v>
      </x:c>
      <x:c r="E4" s="1" t="n">
        <x:v>6</x:v>
      </x:c>
      <x:c r="F4" s="1" t="n">
        <x:f>INDEX('점수'!$B$2:$B$9,B4)</x:f>
        <x:v>72</x:v>
      </x:c>
      <x:c r="G4" s="1" t="n">
        <x:f>INDEX('점수'!$B$2:$B$9,C4)</x:f>
        <x:v>74</x:v>
      </x:c>
      <x:c r="H4" s="1" t="n">
        <x:f>INDEX('점수'!$B$2:$B$9,D4)</x:f>
        <x:v>76</x:v>
      </x:c>
      <x:c r="I4" s="1" t="n">
        <x:f>INDEX('점수'!$B$2:$B$9,E4)</x:f>
        <x:v>66</x:v>
      </x:c>
      <x:c r="J4" s="1" t="n">
        <x:f>AVERAGE(F4:I4)</x:f>
        <x:v>72</x:v>
      </x:c>
      <x:c r="K4" s="1" t="n">
        <x:f>(SUM('점수'!$B$2:$B$9)-SUM(F4:I4))/4</x:f>
        <x:v>70</x:v>
      </x:c>
      <x:c r="L4" s="1" t="n">
        <x:f>J4-K4</x:f>
        <x:v>2</x:v>
      </x:c>
      <x:c r="M4" s="1" t="n">
        <x:f>ABS(L4)</x:f>
        <x:v>2</x:v>
      </x:c>
      <x:c r="N4" s="1" t="n">
        <x:f>IF(M4&gt;=ABS($Q$2),1,0)</x:f>
        <x:v>0</x:v>
      </x:c>
      <x:c r="O4" s="1"/>
      <x:c r="P4" s="1" t="str">
        <x:v>극단 배정 수</x:v>
      </x:c>
      <x:c r="Q4" s="1" t="n">
        <x:f>COUNTIFS(M2:M71,"&gt;="&amp;ABS(Q2))</x:f>
        <x:v>2</x:v>
      </x:c>
    </x:row>
    <x:row r="5" ht="25" customHeight="1">
      <x:c r="A5" s="1" t="n">
        <x:v>4</x:v>
      </x:c>
      <x:c r="B5" s="1" t="n">
        <x:v>1</x:v>
      </x:c>
      <x:c r="C5" s="1" t="n">
        <x:v>2</x:v>
      </x:c>
      <x:c r="D5" s="1" t="n">
        <x:v>3</x:v>
      </x:c>
      <x:c r="E5" s="1" t="n">
        <x:v>7</x:v>
      </x:c>
      <x:c r="F5" s="1" t="n">
        <x:f>INDEX('점수'!$B$2:$B$9,B5)</x:f>
        <x:v>72</x:v>
      </x:c>
      <x:c r="G5" s="1" t="n">
        <x:f>INDEX('점수'!$B$2:$B$9,C5)</x:f>
        <x:v>74</x:v>
      </x:c>
      <x:c r="H5" s="1" t="n">
        <x:f>INDEX('점수'!$B$2:$B$9,D5)</x:f>
        <x:v>76</x:v>
      </x:c>
      <x:c r="I5" s="1" t="n">
        <x:f>INDEX('점수'!$B$2:$B$9,E5)</x:f>
        <x:v>68</x:v>
      </x:c>
      <x:c r="J5" s="1" t="n">
        <x:f>AVERAGE(F5:I5)</x:f>
        <x:v>72.5</x:v>
      </x:c>
      <x:c r="K5" s="1" t="n">
        <x:f>(SUM('점수'!$B$2:$B$9)-SUM(F5:I5))/4</x:f>
        <x:v>69.5</x:v>
      </x:c>
      <x:c r="L5" s="1" t="n">
        <x:f>J5-K5</x:f>
        <x:v>3</x:v>
      </x:c>
      <x:c r="M5" s="1" t="n">
        <x:f>ABS(L5)</x:f>
        <x:v>3</x:v>
      </x:c>
      <x:c r="N5" s="1" t="n">
        <x:f>IF(M5&gt;=ABS($Q$2),1,0)</x:f>
        <x:v>0</x:v>
      </x:c>
      <x:c r="O5" s="1"/>
      <x:c r="P5" s="1" t="str">
        <x:v>양측 정확p값</x:v>
      </x:c>
      <x:c r="Q5" s="6" t="n">
        <x:f>Q4/Q3</x:f>
        <x:v>0.02857142857142857</x:v>
      </x:c>
    </x:row>
    <x:row r="6" ht="25" customHeight="1">
      <x:c r="A6" s="1" t="n">
        <x:v>5</x:v>
      </x:c>
      <x:c r="B6" s="1" t="n">
        <x:v>1</x:v>
      </x:c>
      <x:c r="C6" s="1" t="n">
        <x:v>2</x:v>
      </x:c>
      <x:c r="D6" s="1" t="n">
        <x:v>3</x:v>
      </x:c>
      <x:c r="E6" s="1" t="n">
        <x:v>8</x:v>
      </x:c>
      <x:c r="F6" s="1" t="n">
        <x:f>INDEX('점수'!$B$2:$B$9,B6)</x:f>
        <x:v>72</x:v>
      </x:c>
      <x:c r="G6" s="1" t="n">
        <x:f>INDEX('점수'!$B$2:$B$9,C6)</x:f>
        <x:v>74</x:v>
      </x:c>
      <x:c r="H6" s="1" t="n">
        <x:f>INDEX('점수'!$B$2:$B$9,D6)</x:f>
        <x:v>76</x:v>
      </x:c>
      <x:c r="I6" s="1" t="n">
        <x:f>INDEX('점수'!$B$2:$B$9,E6)</x:f>
        <x:v>70</x:v>
      </x:c>
      <x:c r="J6" s="1" t="n">
        <x:f>AVERAGE(F6:I6)</x:f>
        <x:v>73</x:v>
      </x:c>
      <x:c r="K6" s="1" t="n">
        <x:f>(SUM('점수'!$B$2:$B$9)-SUM(F6:I6))/4</x:f>
        <x:v>69</x:v>
      </x:c>
      <x:c r="L6" s="1" t="n">
        <x:f>J6-K6</x:f>
        <x:v>4</x:v>
      </x:c>
      <x:c r="M6" s="1" t="n">
        <x:f>ABS(L6)</x:f>
        <x:v>4</x:v>
      </x:c>
      <x:c r="N6" s="1" t="n">
        <x:f>IF(M6&gt;=ABS($Q$2),1,0)</x:f>
        <x:v>0</x:v>
      </x:c>
      <x:c r="O6" s="1"/>
      <x:c r="P6" s="1"/>
      <x:c r="Q6" s="1"/>
    </x:row>
    <x:row r="7" ht="25" customHeight="1">
      <x:c r="A7" s="1" t="n">
        <x:v>6</x:v>
      </x:c>
      <x:c r="B7" s="1" t="n">
        <x:v>1</x:v>
      </x:c>
      <x:c r="C7" s="1" t="n">
        <x:v>2</x:v>
      </x:c>
      <x:c r="D7" s="1" t="n">
        <x:v>4</x:v>
      </x:c>
      <x:c r="E7" s="1" t="n">
        <x:v>5</x:v>
      </x:c>
      <x:c r="F7" s="1" t="n">
        <x:f>INDEX('점수'!$B$2:$B$9,B7)</x:f>
        <x:v>72</x:v>
      </x:c>
      <x:c r="G7" s="1" t="n">
        <x:f>INDEX('점수'!$B$2:$B$9,C7)</x:f>
        <x:v>74</x:v>
      </x:c>
      <x:c r="H7" s="1" t="n">
        <x:f>INDEX('점수'!$B$2:$B$9,D7)</x:f>
        <x:v>78</x:v>
      </x:c>
      <x:c r="I7" s="1" t="n">
        <x:f>INDEX('점수'!$B$2:$B$9,E7)</x:f>
        <x:v>64</x:v>
      </x:c>
      <x:c r="J7" s="1" t="n">
        <x:f>AVERAGE(F7:I7)</x:f>
        <x:v>72</x:v>
      </x:c>
      <x:c r="K7" s="1" t="n">
        <x:f>(SUM('점수'!$B$2:$B$9)-SUM(F7:I7))/4</x:f>
        <x:v>70</x:v>
      </x:c>
      <x:c r="L7" s="1" t="n">
        <x:f>J7-K7</x:f>
        <x:v>2</x:v>
      </x:c>
      <x:c r="M7" s="1" t="n">
        <x:f>ABS(L7)</x:f>
        <x:v>2</x:v>
      </x:c>
      <x:c r="N7" s="1" t="n">
        <x:f>IF(M7&gt;=ABS($Q$2),1,0)</x:f>
        <x:v>0</x:v>
      </x:c>
      <x:c r="O7" s="1"/>
      <x:c r="P7" s="1"/>
      <x:c r="Q7" s="1"/>
    </x:row>
    <x:row r="8" ht="25" customHeight="1">
      <x:c r="A8" s="1" t="n">
        <x:v>7</x:v>
      </x:c>
      <x:c r="B8" s="1" t="n">
        <x:v>1</x:v>
      </x:c>
      <x:c r="C8" s="1" t="n">
        <x:v>2</x:v>
      </x:c>
      <x:c r="D8" s="1" t="n">
        <x:v>4</x:v>
      </x:c>
      <x:c r="E8" s="1" t="n">
        <x:v>6</x:v>
      </x:c>
      <x:c r="F8" s="1" t="n">
        <x:f>INDEX('점수'!$B$2:$B$9,B8)</x:f>
        <x:v>72</x:v>
      </x:c>
      <x:c r="G8" s="1" t="n">
        <x:f>INDEX('점수'!$B$2:$B$9,C8)</x:f>
        <x:v>74</x:v>
      </x:c>
      <x:c r="H8" s="1" t="n">
        <x:f>INDEX('점수'!$B$2:$B$9,D8)</x:f>
        <x:v>78</x:v>
      </x:c>
      <x:c r="I8" s="1" t="n">
        <x:f>INDEX('점수'!$B$2:$B$9,E8)</x:f>
        <x:v>66</x:v>
      </x:c>
      <x:c r="J8" s="1" t="n">
        <x:f>AVERAGE(F8:I8)</x:f>
        <x:v>72.5</x:v>
      </x:c>
      <x:c r="K8" s="1" t="n">
        <x:f>(SUM('점수'!$B$2:$B$9)-SUM(F8:I8))/4</x:f>
        <x:v>69.5</x:v>
      </x:c>
      <x:c r="L8" s="1" t="n">
        <x:f>J8-K8</x:f>
        <x:v>3</x:v>
      </x:c>
      <x:c r="M8" s="1" t="n">
        <x:f>ABS(L8)</x:f>
        <x:v>3</x:v>
      </x:c>
      <x:c r="N8" s="1" t="n">
        <x:f>IF(M8&gt;=ABS($Q$2),1,0)</x:f>
        <x:v>0</x:v>
      </x:c>
      <x:c r="O8" s="1"/>
      <x:c r="P8" s="1"/>
      <x:c r="Q8" s="1"/>
    </x:row>
    <x:row r="9" ht="25" customHeight="1">
      <x:c r="A9" s="1" t="n">
        <x:v>8</x:v>
      </x:c>
      <x:c r="B9" s="1" t="n">
        <x:v>1</x:v>
      </x:c>
      <x:c r="C9" s="1" t="n">
        <x:v>2</x:v>
      </x:c>
      <x:c r="D9" s="1" t="n">
        <x:v>4</x:v>
      </x:c>
      <x:c r="E9" s="1" t="n">
        <x:v>7</x:v>
      </x:c>
      <x:c r="F9" s="1" t="n">
        <x:f>INDEX('점수'!$B$2:$B$9,B9)</x:f>
        <x:v>72</x:v>
      </x:c>
      <x:c r="G9" s="1" t="n">
        <x:f>INDEX('점수'!$B$2:$B$9,C9)</x:f>
        <x:v>74</x:v>
      </x:c>
      <x:c r="H9" s="1" t="n">
        <x:f>INDEX('점수'!$B$2:$B$9,D9)</x:f>
        <x:v>78</x:v>
      </x:c>
      <x:c r="I9" s="1" t="n">
        <x:f>INDEX('점수'!$B$2:$B$9,E9)</x:f>
        <x:v>68</x:v>
      </x:c>
      <x:c r="J9" s="1" t="n">
        <x:f>AVERAGE(F9:I9)</x:f>
        <x:v>73</x:v>
      </x:c>
      <x:c r="K9" s="1" t="n">
        <x:f>(SUM('점수'!$B$2:$B$9)-SUM(F9:I9))/4</x:f>
        <x:v>69</x:v>
      </x:c>
      <x:c r="L9" s="1" t="n">
        <x:f>J9-K9</x:f>
        <x:v>4</x:v>
      </x:c>
      <x:c r="M9" s="1" t="n">
        <x:f>ABS(L9)</x:f>
        <x:v>4</x:v>
      </x:c>
      <x:c r="N9" s="1" t="n">
        <x:f>IF(M9&gt;=ABS($Q$2),1,0)</x:f>
        <x:v>0</x:v>
      </x:c>
      <x:c r="O9" s="1"/>
      <x:c r="P9" s="1"/>
      <x:c r="Q9" s="1"/>
    </x:row>
    <x:row r="10" ht="25" customHeight="1">
      <x:c r="A10" s="1" t="n">
        <x:v>9</x:v>
      </x:c>
      <x:c r="B10" s="1" t="n">
        <x:v>1</x:v>
      </x:c>
      <x:c r="C10" s="1" t="n">
        <x:v>2</x:v>
      </x:c>
      <x:c r="D10" s="1" t="n">
        <x:v>4</x:v>
      </x:c>
      <x:c r="E10" s="1" t="n">
        <x:v>8</x:v>
      </x:c>
      <x:c r="F10" s="1" t="n">
        <x:f>INDEX('점수'!$B$2:$B$9,B10)</x:f>
        <x:v>72</x:v>
      </x:c>
      <x:c r="G10" s="1" t="n">
        <x:f>INDEX('점수'!$B$2:$B$9,C10)</x:f>
        <x:v>74</x:v>
      </x:c>
      <x:c r="H10" s="1" t="n">
        <x:f>INDEX('점수'!$B$2:$B$9,D10)</x:f>
        <x:v>78</x:v>
      </x:c>
      <x:c r="I10" s="1" t="n">
        <x:f>INDEX('점수'!$B$2:$B$9,E10)</x:f>
        <x:v>70</x:v>
      </x:c>
      <x:c r="J10" s="1" t="n">
        <x:f>AVERAGE(F10:I10)</x:f>
        <x:v>73.5</x:v>
      </x:c>
      <x:c r="K10" s="1" t="n">
        <x:f>(SUM('점수'!$B$2:$B$9)-SUM(F10:I10))/4</x:f>
        <x:v>68.5</x:v>
      </x:c>
      <x:c r="L10" s="1" t="n">
        <x:f>J10-K10</x:f>
        <x:v>5</x:v>
      </x:c>
      <x:c r="M10" s="1" t="n">
        <x:f>ABS(L10)</x:f>
        <x:v>5</x:v>
      </x:c>
      <x:c r="N10" s="1" t="n">
        <x:f>IF(M10&gt;=ABS($Q$2),1,0)</x:f>
        <x:v>0</x:v>
      </x:c>
      <x:c r="O10" s="1"/>
      <x:c r="P10" s="1"/>
      <x:c r="Q10" s="1"/>
    </x:row>
    <x:row r="11" ht="25" customHeight="1">
      <x:c r="A11" s="1" t="n">
        <x:v>10</x:v>
      </x:c>
      <x:c r="B11" s="1" t="n">
        <x:v>1</x:v>
      </x:c>
      <x:c r="C11" s="1" t="n">
        <x:v>2</x:v>
      </x:c>
      <x:c r="D11" s="1" t="n">
        <x:v>5</x:v>
      </x:c>
      <x:c r="E11" s="1" t="n">
        <x:v>6</x:v>
      </x:c>
      <x:c r="F11" s="1" t="n">
        <x:f>INDEX('점수'!$B$2:$B$9,B11)</x:f>
        <x:v>72</x:v>
      </x:c>
      <x:c r="G11" s="1" t="n">
        <x:f>INDEX('점수'!$B$2:$B$9,C11)</x:f>
        <x:v>74</x:v>
      </x:c>
      <x:c r="H11" s="1" t="n">
        <x:f>INDEX('점수'!$B$2:$B$9,D11)</x:f>
        <x:v>64</x:v>
      </x:c>
      <x:c r="I11" s="1" t="n">
        <x:f>INDEX('점수'!$B$2:$B$9,E11)</x:f>
        <x:v>66</x:v>
      </x:c>
      <x:c r="J11" s="1" t="n">
        <x:f>AVERAGE(F11:I11)</x:f>
        <x:v>69</x:v>
      </x:c>
      <x:c r="K11" s="1" t="n">
        <x:f>(SUM('점수'!$B$2:$B$9)-SUM(F11:I11))/4</x:f>
        <x:v>73</x:v>
      </x:c>
      <x:c r="L11" s="1" t="n">
        <x:f>J11-K11</x:f>
        <x:v>-4</x:v>
      </x:c>
      <x:c r="M11" s="1" t="n">
        <x:f>ABS(L11)</x:f>
        <x:v>4</x:v>
      </x:c>
      <x:c r="N11" s="1" t="n">
        <x:f>IF(M11&gt;=ABS($Q$2),1,0)</x:f>
        <x:v>0</x:v>
      </x:c>
      <x:c r="O11" s="1"/>
      <x:c r="P11" s="1"/>
      <x:c r="Q11" s="1"/>
    </x:row>
    <x:row r="12" ht="25" customHeight="1">
      <x:c r="A12" s="1" t="n">
        <x:v>11</x:v>
      </x:c>
      <x:c r="B12" s="1" t="n">
        <x:v>1</x:v>
      </x:c>
      <x:c r="C12" s="1" t="n">
        <x:v>2</x:v>
      </x:c>
      <x:c r="D12" s="1" t="n">
        <x:v>5</x:v>
      </x:c>
      <x:c r="E12" s="1" t="n">
        <x:v>7</x:v>
      </x:c>
      <x:c r="F12" s="1" t="n">
        <x:f>INDEX('점수'!$B$2:$B$9,B12)</x:f>
        <x:v>72</x:v>
      </x:c>
      <x:c r="G12" s="1" t="n">
        <x:f>INDEX('점수'!$B$2:$B$9,C12)</x:f>
        <x:v>74</x:v>
      </x:c>
      <x:c r="H12" s="1" t="n">
        <x:f>INDEX('점수'!$B$2:$B$9,D12)</x:f>
        <x:v>64</x:v>
      </x:c>
      <x:c r="I12" s="1" t="n">
        <x:f>INDEX('점수'!$B$2:$B$9,E12)</x:f>
        <x:v>68</x:v>
      </x:c>
      <x:c r="J12" s="1" t="n">
        <x:f>AVERAGE(F12:I12)</x:f>
        <x:v>69.5</x:v>
      </x:c>
      <x:c r="K12" s="1" t="n">
        <x:f>(SUM('점수'!$B$2:$B$9)-SUM(F12:I12))/4</x:f>
        <x:v>72.5</x:v>
      </x:c>
      <x:c r="L12" s="1" t="n">
        <x:f>J12-K12</x:f>
        <x:v>-3</x:v>
      </x:c>
      <x:c r="M12" s="1" t="n">
        <x:f>ABS(L12)</x:f>
        <x:v>3</x:v>
      </x:c>
      <x:c r="N12" s="1" t="n">
        <x:f>IF(M12&gt;=ABS($Q$2),1,0)</x:f>
        <x:v>0</x:v>
      </x:c>
      <x:c r="O12" s="1"/>
      <x:c r="P12" s="1"/>
      <x:c r="Q12" s="1"/>
    </x:row>
    <x:row r="13" ht="25" customHeight="1">
      <x:c r="A13" s="1" t="n">
        <x:v>12</x:v>
      </x:c>
      <x:c r="B13" s="1" t="n">
        <x:v>1</x:v>
      </x:c>
      <x:c r="C13" s="1" t="n">
        <x:v>2</x:v>
      </x:c>
      <x:c r="D13" s="1" t="n">
        <x:v>5</x:v>
      </x:c>
      <x:c r="E13" s="1" t="n">
        <x:v>8</x:v>
      </x:c>
      <x:c r="F13" s="1" t="n">
        <x:f>INDEX('점수'!$B$2:$B$9,B13)</x:f>
        <x:v>72</x:v>
      </x:c>
      <x:c r="G13" s="1" t="n">
        <x:f>INDEX('점수'!$B$2:$B$9,C13)</x:f>
        <x:v>74</x:v>
      </x:c>
      <x:c r="H13" s="1" t="n">
        <x:f>INDEX('점수'!$B$2:$B$9,D13)</x:f>
        <x:v>64</x:v>
      </x:c>
      <x:c r="I13" s="1" t="n">
        <x:f>INDEX('점수'!$B$2:$B$9,E13)</x:f>
        <x:v>70</x:v>
      </x:c>
      <x:c r="J13" s="1" t="n">
        <x:f>AVERAGE(F13:I13)</x:f>
        <x:v>70</x:v>
      </x:c>
      <x:c r="K13" s="1" t="n">
        <x:f>(SUM('점수'!$B$2:$B$9)-SUM(F13:I13))/4</x:f>
        <x:v>72</x:v>
      </x:c>
      <x:c r="L13" s="1" t="n">
        <x:f>J13-K13</x:f>
        <x:v>-2</x:v>
      </x:c>
      <x:c r="M13" s="1" t="n">
        <x:f>ABS(L13)</x:f>
        <x:v>2</x:v>
      </x:c>
      <x:c r="N13" s="1" t="n">
        <x:f>IF(M13&gt;=ABS($Q$2),1,0)</x:f>
        <x:v>0</x:v>
      </x:c>
      <x:c r="O13" s="1"/>
      <x:c r="P13" s="1"/>
      <x:c r="Q13" s="1"/>
    </x:row>
    <x:row r="14" ht="25" customHeight="1">
      <x:c r="A14" s="1" t="n">
        <x:v>13</x:v>
      </x:c>
      <x:c r="B14" s="1" t="n">
        <x:v>1</x:v>
      </x:c>
      <x:c r="C14" s="1" t="n">
        <x:v>2</x:v>
      </x:c>
      <x:c r="D14" s="1" t="n">
        <x:v>6</x:v>
      </x:c>
      <x:c r="E14" s="1" t="n">
        <x:v>7</x:v>
      </x:c>
      <x:c r="F14" s="1" t="n">
        <x:f>INDEX('점수'!$B$2:$B$9,B14)</x:f>
        <x:v>72</x:v>
      </x:c>
      <x:c r="G14" s="1" t="n">
        <x:f>INDEX('점수'!$B$2:$B$9,C14)</x:f>
        <x:v>74</x:v>
      </x:c>
      <x:c r="H14" s="1" t="n">
        <x:f>INDEX('점수'!$B$2:$B$9,D14)</x:f>
        <x:v>66</x:v>
      </x:c>
      <x:c r="I14" s="1" t="n">
        <x:f>INDEX('점수'!$B$2:$B$9,E14)</x:f>
        <x:v>68</x:v>
      </x:c>
      <x:c r="J14" s="1" t="n">
        <x:f>AVERAGE(F14:I14)</x:f>
        <x:v>70</x:v>
      </x:c>
      <x:c r="K14" s="1" t="n">
        <x:f>(SUM('점수'!$B$2:$B$9)-SUM(F14:I14))/4</x:f>
        <x:v>72</x:v>
      </x:c>
      <x:c r="L14" s="1" t="n">
        <x:f>J14-K14</x:f>
        <x:v>-2</x:v>
      </x:c>
      <x:c r="M14" s="1" t="n">
        <x:f>ABS(L14)</x:f>
        <x:v>2</x:v>
      </x:c>
      <x:c r="N14" s="1" t="n">
        <x:f>IF(M14&gt;=ABS($Q$2),1,0)</x:f>
        <x:v>0</x:v>
      </x:c>
      <x:c r="O14" s="1"/>
      <x:c r="P14" s="1"/>
      <x:c r="Q14" s="1"/>
    </x:row>
    <x:row r="15" ht="25" customHeight="1">
      <x:c r="A15" s="1" t="n">
        <x:v>14</x:v>
      </x:c>
      <x:c r="B15" s="1" t="n">
        <x:v>1</x:v>
      </x:c>
      <x:c r="C15" s="1" t="n">
        <x:v>2</x:v>
      </x:c>
      <x:c r="D15" s="1" t="n">
        <x:v>6</x:v>
      </x:c>
      <x:c r="E15" s="1" t="n">
        <x:v>8</x:v>
      </x:c>
      <x:c r="F15" s="1" t="n">
        <x:f>INDEX('점수'!$B$2:$B$9,B15)</x:f>
        <x:v>72</x:v>
      </x:c>
      <x:c r="G15" s="1" t="n">
        <x:f>INDEX('점수'!$B$2:$B$9,C15)</x:f>
        <x:v>74</x:v>
      </x:c>
      <x:c r="H15" s="1" t="n">
        <x:f>INDEX('점수'!$B$2:$B$9,D15)</x:f>
        <x:v>66</x:v>
      </x:c>
      <x:c r="I15" s="1" t="n">
        <x:f>INDEX('점수'!$B$2:$B$9,E15)</x:f>
        <x:v>70</x:v>
      </x:c>
      <x:c r="J15" s="1" t="n">
        <x:f>AVERAGE(F15:I15)</x:f>
        <x:v>70.5</x:v>
      </x:c>
      <x:c r="K15" s="1" t="n">
        <x:f>(SUM('점수'!$B$2:$B$9)-SUM(F15:I15))/4</x:f>
        <x:v>71.5</x:v>
      </x:c>
      <x:c r="L15" s="1" t="n">
        <x:f>J15-K15</x:f>
        <x:v>-1</x:v>
      </x:c>
      <x:c r="M15" s="1" t="n">
        <x:f>ABS(L15)</x:f>
        <x:v>1</x:v>
      </x:c>
      <x:c r="N15" s="1" t="n">
        <x:f>IF(M15&gt;=ABS($Q$2),1,0)</x:f>
        <x:v>0</x:v>
      </x:c>
      <x:c r="O15" s="1"/>
      <x:c r="P15" s="1"/>
      <x:c r="Q15" s="1"/>
    </x:row>
    <x:row r="16" ht="25" customHeight="1">
      <x:c r="A16" s="1" t="n">
        <x:v>15</x:v>
      </x:c>
      <x:c r="B16" s="1" t="n">
        <x:v>1</x:v>
      </x:c>
      <x:c r="C16" s="1" t="n">
        <x:v>2</x:v>
      </x:c>
      <x:c r="D16" s="1" t="n">
        <x:v>7</x:v>
      </x:c>
      <x:c r="E16" s="1" t="n">
        <x:v>8</x:v>
      </x:c>
      <x:c r="F16" s="1" t="n">
        <x:f>INDEX('점수'!$B$2:$B$9,B16)</x:f>
        <x:v>72</x:v>
      </x:c>
      <x:c r="G16" s="1" t="n">
        <x:f>INDEX('점수'!$B$2:$B$9,C16)</x:f>
        <x:v>74</x:v>
      </x:c>
      <x:c r="H16" s="1" t="n">
        <x:f>INDEX('점수'!$B$2:$B$9,D16)</x:f>
        <x:v>68</x:v>
      </x:c>
      <x:c r="I16" s="1" t="n">
        <x:f>INDEX('점수'!$B$2:$B$9,E16)</x:f>
        <x:v>70</x:v>
      </x:c>
      <x:c r="J16" s="1" t="n">
        <x:f>AVERAGE(F16:I16)</x:f>
        <x:v>71</x:v>
      </x:c>
      <x:c r="K16" s="1" t="n">
        <x:f>(SUM('점수'!$B$2:$B$9)-SUM(F16:I16))/4</x:f>
        <x:v>71</x:v>
      </x:c>
      <x:c r="L16" s="1" t="n">
        <x:f>J16-K16</x:f>
        <x:v>0</x:v>
      </x:c>
      <x:c r="M16" s="1" t="n">
        <x:f>ABS(L16)</x:f>
        <x:v>0</x:v>
      </x:c>
      <x:c r="N16" s="1" t="n">
        <x:f>IF(M16&gt;=ABS($Q$2),1,0)</x:f>
        <x:v>0</x:v>
      </x:c>
      <x:c r="O16" s="1"/>
      <x:c r="P16" s="1"/>
      <x:c r="Q16" s="1"/>
    </x:row>
    <x:row r="17" ht="25" customHeight="1">
      <x:c r="A17" s="1" t="n">
        <x:v>16</x:v>
      </x:c>
      <x:c r="B17" s="1" t="n">
        <x:v>1</x:v>
      </x:c>
      <x:c r="C17" s="1" t="n">
        <x:v>3</x:v>
      </x:c>
      <x:c r="D17" s="1" t="n">
        <x:v>4</x:v>
      </x:c>
      <x:c r="E17" s="1" t="n">
        <x:v>5</x:v>
      </x:c>
      <x:c r="F17" s="1" t="n">
        <x:f>INDEX('점수'!$B$2:$B$9,B17)</x:f>
        <x:v>72</x:v>
      </x:c>
      <x:c r="G17" s="1" t="n">
        <x:f>INDEX('점수'!$B$2:$B$9,C17)</x:f>
        <x:v>76</x:v>
      </x:c>
      <x:c r="H17" s="1" t="n">
        <x:f>INDEX('점수'!$B$2:$B$9,D17)</x:f>
        <x:v>78</x:v>
      </x:c>
      <x:c r="I17" s="1" t="n">
        <x:f>INDEX('점수'!$B$2:$B$9,E17)</x:f>
        <x:v>64</x:v>
      </x:c>
      <x:c r="J17" s="1" t="n">
        <x:f>AVERAGE(F17:I17)</x:f>
        <x:v>72.5</x:v>
      </x:c>
      <x:c r="K17" s="1" t="n">
        <x:f>(SUM('점수'!$B$2:$B$9)-SUM(F17:I17))/4</x:f>
        <x:v>69.5</x:v>
      </x:c>
      <x:c r="L17" s="1" t="n">
        <x:f>J17-K17</x:f>
        <x:v>3</x:v>
      </x:c>
      <x:c r="M17" s="1" t="n">
        <x:f>ABS(L17)</x:f>
        <x:v>3</x:v>
      </x:c>
      <x:c r="N17" s="1" t="n">
        <x:f>IF(M17&gt;=ABS($Q$2),1,0)</x:f>
        <x:v>0</x:v>
      </x:c>
      <x:c r="O17" s="1"/>
      <x:c r="P17" s="1"/>
      <x:c r="Q17" s="1"/>
    </x:row>
    <x:row r="18" ht="25" customHeight="1">
      <x:c r="A18" s="1" t="n">
        <x:v>17</x:v>
      </x:c>
      <x:c r="B18" s="1" t="n">
        <x:v>1</x:v>
      </x:c>
      <x:c r="C18" s="1" t="n">
        <x:v>3</x:v>
      </x:c>
      <x:c r="D18" s="1" t="n">
        <x:v>4</x:v>
      </x:c>
      <x:c r="E18" s="1" t="n">
        <x:v>6</x:v>
      </x:c>
      <x:c r="F18" s="1" t="n">
        <x:f>INDEX('점수'!$B$2:$B$9,B18)</x:f>
        <x:v>72</x:v>
      </x:c>
      <x:c r="G18" s="1" t="n">
        <x:f>INDEX('점수'!$B$2:$B$9,C18)</x:f>
        <x:v>76</x:v>
      </x:c>
      <x:c r="H18" s="1" t="n">
        <x:f>INDEX('점수'!$B$2:$B$9,D18)</x:f>
        <x:v>78</x:v>
      </x:c>
      <x:c r="I18" s="1" t="n">
        <x:f>INDEX('점수'!$B$2:$B$9,E18)</x:f>
        <x:v>66</x:v>
      </x:c>
      <x:c r="J18" s="1" t="n">
        <x:f>AVERAGE(F18:I18)</x:f>
        <x:v>73</x:v>
      </x:c>
      <x:c r="K18" s="1" t="n">
        <x:f>(SUM('점수'!$B$2:$B$9)-SUM(F18:I18))/4</x:f>
        <x:v>69</x:v>
      </x:c>
      <x:c r="L18" s="1" t="n">
        <x:f>J18-K18</x:f>
        <x:v>4</x:v>
      </x:c>
      <x:c r="M18" s="1" t="n">
        <x:f>ABS(L18)</x:f>
        <x:v>4</x:v>
      </x:c>
      <x:c r="N18" s="1" t="n">
        <x:f>IF(M18&gt;=ABS($Q$2),1,0)</x:f>
        <x:v>0</x:v>
      </x:c>
      <x:c r="O18" s="1"/>
      <x:c r="P18" s="1"/>
      <x:c r="Q18" s="1"/>
    </x:row>
    <x:row r="19" ht="25" customHeight="1">
      <x:c r="A19" s="1" t="n">
        <x:v>18</x:v>
      </x:c>
      <x:c r="B19" s="1" t="n">
        <x:v>1</x:v>
      </x:c>
      <x:c r="C19" s="1" t="n">
        <x:v>3</x:v>
      </x:c>
      <x:c r="D19" s="1" t="n">
        <x:v>4</x:v>
      </x:c>
      <x:c r="E19" s="1" t="n">
        <x:v>7</x:v>
      </x:c>
      <x:c r="F19" s="1" t="n">
        <x:f>INDEX('점수'!$B$2:$B$9,B19)</x:f>
        <x:v>72</x:v>
      </x:c>
      <x:c r="G19" s="1" t="n">
        <x:f>INDEX('점수'!$B$2:$B$9,C19)</x:f>
        <x:v>76</x:v>
      </x:c>
      <x:c r="H19" s="1" t="n">
        <x:f>INDEX('점수'!$B$2:$B$9,D19)</x:f>
        <x:v>78</x:v>
      </x:c>
      <x:c r="I19" s="1" t="n">
        <x:f>INDEX('점수'!$B$2:$B$9,E19)</x:f>
        <x:v>68</x:v>
      </x:c>
      <x:c r="J19" s="1" t="n">
        <x:f>AVERAGE(F19:I19)</x:f>
        <x:v>73.5</x:v>
      </x:c>
      <x:c r="K19" s="1" t="n">
        <x:f>(SUM('점수'!$B$2:$B$9)-SUM(F19:I19))/4</x:f>
        <x:v>68.5</x:v>
      </x:c>
      <x:c r="L19" s="1" t="n">
        <x:f>J19-K19</x:f>
        <x:v>5</x:v>
      </x:c>
      <x:c r="M19" s="1" t="n">
        <x:f>ABS(L19)</x:f>
        <x:v>5</x:v>
      </x:c>
      <x:c r="N19" s="1" t="n">
        <x:f>IF(M19&gt;=ABS($Q$2),1,0)</x:f>
        <x:v>0</x:v>
      </x:c>
      <x:c r="O19" s="1"/>
      <x:c r="P19" s="1"/>
      <x:c r="Q19" s="1"/>
    </x:row>
    <x:row r="20" ht="25" customHeight="1">
      <x:c r="A20" s="1" t="n">
        <x:v>19</x:v>
      </x:c>
      <x:c r="B20" s="1" t="n">
        <x:v>1</x:v>
      </x:c>
      <x:c r="C20" s="1" t="n">
        <x:v>3</x:v>
      </x:c>
      <x:c r="D20" s="1" t="n">
        <x:v>4</x:v>
      </x:c>
      <x:c r="E20" s="1" t="n">
        <x:v>8</x:v>
      </x:c>
      <x:c r="F20" s="1" t="n">
        <x:f>INDEX('점수'!$B$2:$B$9,B20)</x:f>
        <x:v>72</x:v>
      </x:c>
      <x:c r="G20" s="1" t="n">
        <x:f>INDEX('점수'!$B$2:$B$9,C20)</x:f>
        <x:v>76</x:v>
      </x:c>
      <x:c r="H20" s="1" t="n">
        <x:f>INDEX('점수'!$B$2:$B$9,D20)</x:f>
        <x:v>78</x:v>
      </x:c>
      <x:c r="I20" s="1" t="n">
        <x:f>INDEX('점수'!$B$2:$B$9,E20)</x:f>
        <x:v>70</x:v>
      </x:c>
      <x:c r="J20" s="1" t="n">
        <x:f>AVERAGE(F20:I20)</x:f>
        <x:v>74</x:v>
      </x:c>
      <x:c r="K20" s="1" t="n">
        <x:f>(SUM('점수'!$B$2:$B$9)-SUM(F20:I20))/4</x:f>
        <x:v>68</x:v>
      </x:c>
      <x:c r="L20" s="1" t="n">
        <x:f>J20-K20</x:f>
        <x:v>6</x:v>
      </x:c>
      <x:c r="M20" s="1" t="n">
        <x:f>ABS(L20)</x:f>
        <x:v>6</x:v>
      </x:c>
      <x:c r="N20" s="1" t="n">
        <x:f>IF(M20&gt;=ABS($Q$2),1,0)</x:f>
        <x:v>0</x:v>
      </x:c>
      <x:c r="O20" s="1"/>
      <x:c r="P20" s="1"/>
      <x:c r="Q20" s="1"/>
    </x:row>
    <x:row r="21" ht="25" customHeight="1">
      <x:c r="A21" s="1" t="n">
        <x:v>20</x:v>
      </x:c>
      <x:c r="B21" s="1" t="n">
        <x:v>1</x:v>
      </x:c>
      <x:c r="C21" s="1" t="n">
        <x:v>3</x:v>
      </x:c>
      <x:c r="D21" s="1" t="n">
        <x:v>5</x:v>
      </x:c>
      <x:c r="E21" s="1" t="n">
        <x:v>6</x:v>
      </x:c>
      <x:c r="F21" s="1" t="n">
        <x:f>INDEX('점수'!$B$2:$B$9,B21)</x:f>
        <x:v>72</x:v>
      </x:c>
      <x:c r="G21" s="1" t="n">
        <x:f>INDEX('점수'!$B$2:$B$9,C21)</x:f>
        <x:v>76</x:v>
      </x:c>
      <x:c r="H21" s="1" t="n">
        <x:f>INDEX('점수'!$B$2:$B$9,D21)</x:f>
        <x:v>64</x:v>
      </x:c>
      <x:c r="I21" s="1" t="n">
        <x:f>INDEX('점수'!$B$2:$B$9,E21)</x:f>
        <x:v>66</x:v>
      </x:c>
      <x:c r="J21" s="1" t="n">
        <x:f>AVERAGE(F21:I21)</x:f>
        <x:v>69.5</x:v>
      </x:c>
      <x:c r="K21" s="1" t="n">
        <x:f>(SUM('점수'!$B$2:$B$9)-SUM(F21:I21))/4</x:f>
        <x:v>72.5</x:v>
      </x:c>
      <x:c r="L21" s="1" t="n">
        <x:f>J21-K21</x:f>
        <x:v>-3</x:v>
      </x:c>
      <x:c r="M21" s="1" t="n">
        <x:f>ABS(L21)</x:f>
        <x:v>3</x:v>
      </x:c>
      <x:c r="N21" s="1" t="n">
        <x:f>IF(M21&gt;=ABS($Q$2),1,0)</x:f>
        <x:v>0</x:v>
      </x:c>
      <x:c r="O21" s="1"/>
      <x:c r="P21" s="1"/>
      <x:c r="Q21" s="1"/>
    </x:row>
    <x:row r="22" ht="25" customHeight="1">
      <x:c r="A22" s="1" t="n">
        <x:v>21</x:v>
      </x:c>
      <x:c r="B22" s="1" t="n">
        <x:v>1</x:v>
      </x:c>
      <x:c r="C22" s="1" t="n">
        <x:v>3</x:v>
      </x:c>
      <x:c r="D22" s="1" t="n">
        <x:v>5</x:v>
      </x:c>
      <x:c r="E22" s="1" t="n">
        <x:v>7</x:v>
      </x:c>
      <x:c r="F22" s="1" t="n">
        <x:f>INDEX('점수'!$B$2:$B$9,B22)</x:f>
        <x:v>72</x:v>
      </x:c>
      <x:c r="G22" s="1" t="n">
        <x:f>INDEX('점수'!$B$2:$B$9,C22)</x:f>
        <x:v>76</x:v>
      </x:c>
      <x:c r="H22" s="1" t="n">
        <x:f>INDEX('점수'!$B$2:$B$9,D22)</x:f>
        <x:v>64</x:v>
      </x:c>
      <x:c r="I22" s="1" t="n">
        <x:f>INDEX('점수'!$B$2:$B$9,E22)</x:f>
        <x:v>68</x:v>
      </x:c>
      <x:c r="J22" s="1" t="n">
        <x:f>AVERAGE(F22:I22)</x:f>
        <x:v>70</x:v>
      </x:c>
      <x:c r="K22" s="1" t="n">
        <x:f>(SUM('점수'!$B$2:$B$9)-SUM(F22:I22))/4</x:f>
        <x:v>72</x:v>
      </x:c>
      <x:c r="L22" s="1" t="n">
        <x:f>J22-K22</x:f>
        <x:v>-2</x:v>
      </x:c>
      <x:c r="M22" s="1" t="n">
        <x:f>ABS(L22)</x:f>
        <x:v>2</x:v>
      </x:c>
      <x:c r="N22" s="1" t="n">
        <x:f>IF(M22&gt;=ABS($Q$2),1,0)</x:f>
        <x:v>0</x:v>
      </x:c>
      <x:c r="O22" s="1"/>
      <x:c r="P22" s="1"/>
      <x:c r="Q22" s="1"/>
    </x:row>
    <x:row r="23" ht="25" customHeight="1">
      <x:c r="A23" s="1" t="n">
        <x:v>22</x:v>
      </x:c>
      <x:c r="B23" s="1" t="n">
        <x:v>1</x:v>
      </x:c>
      <x:c r="C23" s="1" t="n">
        <x:v>3</x:v>
      </x:c>
      <x:c r="D23" s="1" t="n">
        <x:v>5</x:v>
      </x:c>
      <x:c r="E23" s="1" t="n">
        <x:v>8</x:v>
      </x:c>
      <x:c r="F23" s="1" t="n">
        <x:f>INDEX('점수'!$B$2:$B$9,B23)</x:f>
        <x:v>72</x:v>
      </x:c>
      <x:c r="G23" s="1" t="n">
        <x:f>INDEX('점수'!$B$2:$B$9,C23)</x:f>
        <x:v>76</x:v>
      </x:c>
      <x:c r="H23" s="1" t="n">
        <x:f>INDEX('점수'!$B$2:$B$9,D23)</x:f>
        <x:v>64</x:v>
      </x:c>
      <x:c r="I23" s="1" t="n">
        <x:f>INDEX('점수'!$B$2:$B$9,E23)</x:f>
        <x:v>70</x:v>
      </x:c>
      <x:c r="J23" s="1" t="n">
        <x:f>AVERAGE(F23:I23)</x:f>
        <x:v>70.5</x:v>
      </x:c>
      <x:c r="K23" s="1" t="n">
        <x:f>(SUM('점수'!$B$2:$B$9)-SUM(F23:I23))/4</x:f>
        <x:v>71.5</x:v>
      </x:c>
      <x:c r="L23" s="1" t="n">
        <x:f>J23-K23</x:f>
        <x:v>-1</x:v>
      </x:c>
      <x:c r="M23" s="1" t="n">
        <x:f>ABS(L23)</x:f>
        <x:v>1</x:v>
      </x:c>
      <x:c r="N23" s="1" t="n">
        <x:f>IF(M23&gt;=ABS($Q$2),1,0)</x:f>
        <x:v>0</x:v>
      </x:c>
      <x:c r="O23" s="1"/>
      <x:c r="P23" s="1"/>
      <x:c r="Q23" s="1"/>
    </x:row>
    <x:row r="24" ht="25" customHeight="1">
      <x:c r="A24" s="1" t="n">
        <x:v>23</x:v>
      </x:c>
      <x:c r="B24" s="1" t="n">
        <x:v>1</x:v>
      </x:c>
      <x:c r="C24" s="1" t="n">
        <x:v>3</x:v>
      </x:c>
      <x:c r="D24" s="1" t="n">
        <x:v>6</x:v>
      </x:c>
      <x:c r="E24" s="1" t="n">
        <x:v>7</x:v>
      </x:c>
      <x:c r="F24" s="1" t="n">
        <x:f>INDEX('점수'!$B$2:$B$9,B24)</x:f>
        <x:v>72</x:v>
      </x:c>
      <x:c r="G24" s="1" t="n">
        <x:f>INDEX('점수'!$B$2:$B$9,C24)</x:f>
        <x:v>76</x:v>
      </x:c>
      <x:c r="H24" s="1" t="n">
        <x:f>INDEX('점수'!$B$2:$B$9,D24)</x:f>
        <x:v>66</x:v>
      </x:c>
      <x:c r="I24" s="1" t="n">
        <x:f>INDEX('점수'!$B$2:$B$9,E24)</x:f>
        <x:v>68</x:v>
      </x:c>
      <x:c r="J24" s="1" t="n">
        <x:f>AVERAGE(F24:I24)</x:f>
        <x:v>70.5</x:v>
      </x:c>
      <x:c r="K24" s="1" t="n">
        <x:f>(SUM('점수'!$B$2:$B$9)-SUM(F24:I24))/4</x:f>
        <x:v>71.5</x:v>
      </x:c>
      <x:c r="L24" s="1" t="n">
        <x:f>J24-K24</x:f>
        <x:v>-1</x:v>
      </x:c>
      <x:c r="M24" s="1" t="n">
        <x:f>ABS(L24)</x:f>
        <x:v>1</x:v>
      </x:c>
      <x:c r="N24" s="1" t="n">
        <x:f>IF(M24&gt;=ABS($Q$2),1,0)</x:f>
        <x:v>0</x:v>
      </x:c>
      <x:c r="O24" s="1"/>
      <x:c r="P24" s="1"/>
      <x:c r="Q24" s="1"/>
    </x:row>
    <x:row r="25" ht="25" customHeight="1">
      <x:c r="A25" s="1" t="n">
        <x:v>24</x:v>
      </x:c>
      <x:c r="B25" s="1" t="n">
        <x:v>1</x:v>
      </x:c>
      <x:c r="C25" s="1" t="n">
        <x:v>3</x:v>
      </x:c>
      <x:c r="D25" s="1" t="n">
        <x:v>6</x:v>
      </x:c>
      <x:c r="E25" s="1" t="n">
        <x:v>8</x:v>
      </x:c>
      <x:c r="F25" s="1" t="n">
        <x:f>INDEX('점수'!$B$2:$B$9,B25)</x:f>
        <x:v>72</x:v>
      </x:c>
      <x:c r="G25" s="1" t="n">
        <x:f>INDEX('점수'!$B$2:$B$9,C25)</x:f>
        <x:v>76</x:v>
      </x:c>
      <x:c r="H25" s="1" t="n">
        <x:f>INDEX('점수'!$B$2:$B$9,D25)</x:f>
        <x:v>66</x:v>
      </x:c>
      <x:c r="I25" s="1" t="n">
        <x:f>INDEX('점수'!$B$2:$B$9,E25)</x:f>
        <x:v>70</x:v>
      </x:c>
      <x:c r="J25" s="1" t="n">
        <x:f>AVERAGE(F25:I25)</x:f>
        <x:v>71</x:v>
      </x:c>
      <x:c r="K25" s="1" t="n">
        <x:f>(SUM('점수'!$B$2:$B$9)-SUM(F25:I25))/4</x:f>
        <x:v>71</x:v>
      </x:c>
      <x:c r="L25" s="1" t="n">
        <x:f>J25-K25</x:f>
        <x:v>0</x:v>
      </x:c>
      <x:c r="M25" s="1" t="n">
        <x:f>ABS(L25)</x:f>
        <x:v>0</x:v>
      </x:c>
      <x:c r="N25" s="1" t="n">
        <x:f>IF(M25&gt;=ABS($Q$2),1,0)</x:f>
        <x:v>0</x:v>
      </x:c>
      <x:c r="O25" s="1"/>
      <x:c r="P25" s="1"/>
      <x:c r="Q25" s="1"/>
    </x:row>
    <x:row r="26" ht="25" customHeight="1">
      <x:c r="A26" s="1" t="n">
        <x:v>25</x:v>
      </x:c>
      <x:c r="B26" s="1" t="n">
        <x:v>1</x:v>
      </x:c>
      <x:c r="C26" s="1" t="n">
        <x:v>3</x:v>
      </x:c>
      <x:c r="D26" s="1" t="n">
        <x:v>7</x:v>
      </x:c>
      <x:c r="E26" s="1" t="n">
        <x:v>8</x:v>
      </x:c>
      <x:c r="F26" s="1" t="n">
        <x:f>INDEX('점수'!$B$2:$B$9,B26)</x:f>
        <x:v>72</x:v>
      </x:c>
      <x:c r="G26" s="1" t="n">
        <x:f>INDEX('점수'!$B$2:$B$9,C26)</x:f>
        <x:v>76</x:v>
      </x:c>
      <x:c r="H26" s="1" t="n">
        <x:f>INDEX('점수'!$B$2:$B$9,D26)</x:f>
        <x:v>68</x:v>
      </x:c>
      <x:c r="I26" s="1" t="n">
        <x:f>INDEX('점수'!$B$2:$B$9,E26)</x:f>
        <x:v>70</x:v>
      </x:c>
      <x:c r="J26" s="1" t="n">
        <x:f>AVERAGE(F26:I26)</x:f>
        <x:v>71.5</x:v>
      </x:c>
      <x:c r="K26" s="1" t="n">
        <x:f>(SUM('점수'!$B$2:$B$9)-SUM(F26:I26))/4</x:f>
        <x:v>70.5</x:v>
      </x:c>
      <x:c r="L26" s="1" t="n">
        <x:f>J26-K26</x:f>
        <x:v>1</x:v>
      </x:c>
      <x:c r="M26" s="1" t="n">
        <x:f>ABS(L26)</x:f>
        <x:v>1</x:v>
      </x:c>
      <x:c r="N26" s="1" t="n">
        <x:f>IF(M26&gt;=ABS($Q$2),1,0)</x:f>
        <x:v>0</x:v>
      </x:c>
      <x:c r="O26" s="1"/>
      <x:c r="P26" s="1"/>
      <x:c r="Q26" s="1"/>
    </x:row>
    <x:row r="27" ht="25" customHeight="1">
      <x:c r="A27" s="1" t="n">
        <x:v>26</x:v>
      </x:c>
      <x:c r="B27" s="1" t="n">
        <x:v>1</x:v>
      </x:c>
      <x:c r="C27" s="1" t="n">
        <x:v>4</x:v>
      </x:c>
      <x:c r="D27" s="1" t="n">
        <x:v>5</x:v>
      </x:c>
      <x:c r="E27" s="1" t="n">
        <x:v>6</x:v>
      </x:c>
      <x:c r="F27" s="1" t="n">
        <x:f>INDEX('점수'!$B$2:$B$9,B27)</x:f>
        <x:v>72</x:v>
      </x:c>
      <x:c r="G27" s="1" t="n">
        <x:f>INDEX('점수'!$B$2:$B$9,C27)</x:f>
        <x:v>78</x:v>
      </x:c>
      <x:c r="H27" s="1" t="n">
        <x:f>INDEX('점수'!$B$2:$B$9,D27)</x:f>
        <x:v>64</x:v>
      </x:c>
      <x:c r="I27" s="1" t="n">
        <x:f>INDEX('점수'!$B$2:$B$9,E27)</x:f>
        <x:v>66</x:v>
      </x:c>
      <x:c r="J27" s="1" t="n">
        <x:f>AVERAGE(F27:I27)</x:f>
        <x:v>70</x:v>
      </x:c>
      <x:c r="K27" s="1" t="n">
        <x:f>(SUM('점수'!$B$2:$B$9)-SUM(F27:I27))/4</x:f>
        <x:v>72</x:v>
      </x:c>
      <x:c r="L27" s="1" t="n">
        <x:f>J27-K27</x:f>
        <x:v>-2</x:v>
      </x:c>
      <x:c r="M27" s="1" t="n">
        <x:f>ABS(L27)</x:f>
        <x:v>2</x:v>
      </x:c>
      <x:c r="N27" s="1" t="n">
        <x:f>IF(M27&gt;=ABS($Q$2),1,0)</x:f>
        <x:v>0</x:v>
      </x:c>
      <x:c r="O27" s="1"/>
      <x:c r="P27" s="1"/>
      <x:c r="Q27" s="1"/>
    </x:row>
    <x:row r="28" ht="25" customHeight="1">
      <x:c r="A28" s="1" t="n">
        <x:v>27</x:v>
      </x:c>
      <x:c r="B28" s="1" t="n">
        <x:v>1</x:v>
      </x:c>
      <x:c r="C28" s="1" t="n">
        <x:v>4</x:v>
      </x:c>
      <x:c r="D28" s="1" t="n">
        <x:v>5</x:v>
      </x:c>
      <x:c r="E28" s="1" t="n">
        <x:v>7</x:v>
      </x:c>
      <x:c r="F28" s="1" t="n">
        <x:f>INDEX('점수'!$B$2:$B$9,B28)</x:f>
        <x:v>72</x:v>
      </x:c>
      <x:c r="G28" s="1" t="n">
        <x:f>INDEX('점수'!$B$2:$B$9,C28)</x:f>
        <x:v>78</x:v>
      </x:c>
      <x:c r="H28" s="1" t="n">
        <x:f>INDEX('점수'!$B$2:$B$9,D28)</x:f>
        <x:v>64</x:v>
      </x:c>
      <x:c r="I28" s="1" t="n">
        <x:f>INDEX('점수'!$B$2:$B$9,E28)</x:f>
        <x:v>68</x:v>
      </x:c>
      <x:c r="J28" s="1" t="n">
        <x:f>AVERAGE(F28:I28)</x:f>
        <x:v>70.5</x:v>
      </x:c>
      <x:c r="K28" s="1" t="n">
        <x:f>(SUM('점수'!$B$2:$B$9)-SUM(F28:I28))/4</x:f>
        <x:v>71.5</x:v>
      </x:c>
      <x:c r="L28" s="1" t="n">
        <x:f>J28-K28</x:f>
        <x:v>-1</x:v>
      </x:c>
      <x:c r="M28" s="1" t="n">
        <x:f>ABS(L28)</x:f>
        <x:v>1</x:v>
      </x:c>
      <x:c r="N28" s="1" t="n">
        <x:f>IF(M28&gt;=ABS($Q$2),1,0)</x:f>
        <x:v>0</x:v>
      </x:c>
      <x:c r="O28" s="1"/>
      <x:c r="P28" s="1"/>
      <x:c r="Q28" s="1"/>
    </x:row>
    <x:row r="29" ht="25" customHeight="1">
      <x:c r="A29" s="1" t="n">
        <x:v>28</x:v>
      </x:c>
      <x:c r="B29" s="1" t="n">
        <x:v>1</x:v>
      </x:c>
      <x:c r="C29" s="1" t="n">
        <x:v>4</x:v>
      </x:c>
      <x:c r="D29" s="1" t="n">
        <x:v>5</x:v>
      </x:c>
      <x:c r="E29" s="1" t="n">
        <x:v>8</x:v>
      </x:c>
      <x:c r="F29" s="1" t="n">
        <x:f>INDEX('점수'!$B$2:$B$9,B29)</x:f>
        <x:v>72</x:v>
      </x:c>
      <x:c r="G29" s="1" t="n">
        <x:f>INDEX('점수'!$B$2:$B$9,C29)</x:f>
        <x:v>78</x:v>
      </x:c>
      <x:c r="H29" s="1" t="n">
        <x:f>INDEX('점수'!$B$2:$B$9,D29)</x:f>
        <x:v>64</x:v>
      </x:c>
      <x:c r="I29" s="1" t="n">
        <x:f>INDEX('점수'!$B$2:$B$9,E29)</x:f>
        <x:v>70</x:v>
      </x:c>
      <x:c r="J29" s="1" t="n">
        <x:f>AVERAGE(F29:I29)</x:f>
        <x:v>71</x:v>
      </x:c>
      <x:c r="K29" s="1" t="n">
        <x:f>(SUM('점수'!$B$2:$B$9)-SUM(F29:I29))/4</x:f>
        <x:v>71</x:v>
      </x:c>
      <x:c r="L29" s="1" t="n">
        <x:f>J29-K29</x:f>
        <x:v>0</x:v>
      </x:c>
      <x:c r="M29" s="1" t="n">
        <x:f>ABS(L29)</x:f>
        <x:v>0</x:v>
      </x:c>
      <x:c r="N29" s="1" t="n">
        <x:f>IF(M29&gt;=ABS($Q$2),1,0)</x:f>
        <x:v>0</x:v>
      </x:c>
      <x:c r="O29" s="1"/>
      <x:c r="P29" s="1"/>
      <x:c r="Q29" s="1"/>
    </x:row>
    <x:row r="30" ht="25" customHeight="1">
      <x:c r="A30" s="1" t="n">
        <x:v>29</x:v>
      </x:c>
      <x:c r="B30" s="1" t="n">
        <x:v>1</x:v>
      </x:c>
      <x:c r="C30" s="1" t="n">
        <x:v>4</x:v>
      </x:c>
      <x:c r="D30" s="1" t="n">
        <x:v>6</x:v>
      </x:c>
      <x:c r="E30" s="1" t="n">
        <x:v>7</x:v>
      </x:c>
      <x:c r="F30" s="1" t="n">
        <x:f>INDEX('점수'!$B$2:$B$9,B30)</x:f>
        <x:v>72</x:v>
      </x:c>
      <x:c r="G30" s="1" t="n">
        <x:f>INDEX('점수'!$B$2:$B$9,C30)</x:f>
        <x:v>78</x:v>
      </x:c>
      <x:c r="H30" s="1" t="n">
        <x:f>INDEX('점수'!$B$2:$B$9,D30)</x:f>
        <x:v>66</x:v>
      </x:c>
      <x:c r="I30" s="1" t="n">
        <x:f>INDEX('점수'!$B$2:$B$9,E30)</x:f>
        <x:v>68</x:v>
      </x:c>
      <x:c r="J30" s="1" t="n">
        <x:f>AVERAGE(F30:I30)</x:f>
        <x:v>71</x:v>
      </x:c>
      <x:c r="K30" s="1" t="n">
        <x:f>(SUM('점수'!$B$2:$B$9)-SUM(F30:I30))/4</x:f>
        <x:v>71</x:v>
      </x:c>
      <x:c r="L30" s="1" t="n">
        <x:f>J30-K30</x:f>
        <x:v>0</x:v>
      </x:c>
      <x:c r="M30" s="1" t="n">
        <x:f>ABS(L30)</x:f>
        <x:v>0</x:v>
      </x:c>
      <x:c r="N30" s="1" t="n">
        <x:f>IF(M30&gt;=ABS($Q$2),1,0)</x:f>
        <x:v>0</x:v>
      </x:c>
      <x:c r="O30" s="1"/>
      <x:c r="P30" s="1"/>
      <x:c r="Q30" s="1"/>
    </x:row>
    <x:row r="31" ht="25" customHeight="1">
      <x:c r="A31" s="1" t="n">
        <x:v>30</x:v>
      </x:c>
      <x:c r="B31" s="1" t="n">
        <x:v>1</x:v>
      </x:c>
      <x:c r="C31" s="1" t="n">
        <x:v>4</x:v>
      </x:c>
      <x:c r="D31" s="1" t="n">
        <x:v>6</x:v>
      </x:c>
      <x:c r="E31" s="1" t="n">
        <x:v>8</x:v>
      </x:c>
      <x:c r="F31" s="1" t="n">
        <x:f>INDEX('점수'!$B$2:$B$9,B31)</x:f>
        <x:v>72</x:v>
      </x:c>
      <x:c r="G31" s="1" t="n">
        <x:f>INDEX('점수'!$B$2:$B$9,C31)</x:f>
        <x:v>78</x:v>
      </x:c>
      <x:c r="H31" s="1" t="n">
        <x:f>INDEX('점수'!$B$2:$B$9,D31)</x:f>
        <x:v>66</x:v>
      </x:c>
      <x:c r="I31" s="1" t="n">
        <x:f>INDEX('점수'!$B$2:$B$9,E31)</x:f>
        <x:v>70</x:v>
      </x:c>
      <x:c r="J31" s="1" t="n">
        <x:f>AVERAGE(F31:I31)</x:f>
        <x:v>71.5</x:v>
      </x:c>
      <x:c r="K31" s="1" t="n">
        <x:f>(SUM('점수'!$B$2:$B$9)-SUM(F31:I31))/4</x:f>
        <x:v>70.5</x:v>
      </x:c>
      <x:c r="L31" s="1" t="n">
        <x:f>J31-K31</x:f>
        <x:v>1</x:v>
      </x:c>
      <x:c r="M31" s="1" t="n">
        <x:f>ABS(L31)</x:f>
        <x:v>1</x:v>
      </x:c>
      <x:c r="N31" s="1" t="n">
        <x:f>IF(M31&gt;=ABS($Q$2),1,0)</x:f>
        <x:v>0</x:v>
      </x:c>
      <x:c r="O31" s="1"/>
      <x:c r="P31" s="1"/>
      <x:c r="Q31" s="1"/>
    </x:row>
    <x:row r="32" ht="25" customHeight="1">
      <x:c r="A32" s="1" t="n">
        <x:v>31</x:v>
      </x:c>
      <x:c r="B32" s="1" t="n">
        <x:v>1</x:v>
      </x:c>
      <x:c r="C32" s="1" t="n">
        <x:v>4</x:v>
      </x:c>
      <x:c r="D32" s="1" t="n">
        <x:v>7</x:v>
      </x:c>
      <x:c r="E32" s="1" t="n">
        <x:v>8</x:v>
      </x:c>
      <x:c r="F32" s="1" t="n">
        <x:f>INDEX('점수'!$B$2:$B$9,B32)</x:f>
        <x:v>72</x:v>
      </x:c>
      <x:c r="G32" s="1" t="n">
        <x:f>INDEX('점수'!$B$2:$B$9,C32)</x:f>
        <x:v>78</x:v>
      </x:c>
      <x:c r="H32" s="1" t="n">
        <x:f>INDEX('점수'!$B$2:$B$9,D32)</x:f>
        <x:v>68</x:v>
      </x:c>
      <x:c r="I32" s="1" t="n">
        <x:f>INDEX('점수'!$B$2:$B$9,E32)</x:f>
        <x:v>70</x:v>
      </x:c>
      <x:c r="J32" s="1" t="n">
        <x:f>AVERAGE(F32:I32)</x:f>
        <x:v>72</x:v>
      </x:c>
      <x:c r="K32" s="1" t="n">
        <x:f>(SUM('점수'!$B$2:$B$9)-SUM(F32:I32))/4</x:f>
        <x:v>70</x:v>
      </x:c>
      <x:c r="L32" s="1" t="n">
        <x:f>J32-K32</x:f>
        <x:v>2</x:v>
      </x:c>
      <x:c r="M32" s="1" t="n">
        <x:f>ABS(L32)</x:f>
        <x:v>2</x:v>
      </x:c>
      <x:c r="N32" s="1" t="n">
        <x:f>IF(M32&gt;=ABS($Q$2),1,0)</x:f>
        <x:v>0</x:v>
      </x:c>
      <x:c r="O32" s="1"/>
      <x:c r="P32" s="1"/>
      <x:c r="Q32" s="1"/>
    </x:row>
    <x:row r="33" ht="25" customHeight="1">
      <x:c r="A33" s="1" t="n">
        <x:v>32</x:v>
      </x:c>
      <x:c r="B33" s="1" t="n">
        <x:v>1</x:v>
      </x:c>
      <x:c r="C33" s="1" t="n">
        <x:v>5</x:v>
      </x:c>
      <x:c r="D33" s="1" t="n">
        <x:v>6</x:v>
      </x:c>
      <x:c r="E33" s="1" t="n">
        <x:v>7</x:v>
      </x:c>
      <x:c r="F33" s="1" t="n">
        <x:f>INDEX('점수'!$B$2:$B$9,B33)</x:f>
        <x:v>72</x:v>
      </x:c>
      <x:c r="G33" s="1" t="n">
        <x:f>INDEX('점수'!$B$2:$B$9,C33)</x:f>
        <x:v>64</x:v>
      </x:c>
      <x:c r="H33" s="1" t="n">
        <x:f>INDEX('점수'!$B$2:$B$9,D33)</x:f>
        <x:v>66</x:v>
      </x:c>
      <x:c r="I33" s="1" t="n">
        <x:f>INDEX('점수'!$B$2:$B$9,E33)</x:f>
        <x:v>68</x:v>
      </x:c>
      <x:c r="J33" s="1" t="n">
        <x:f>AVERAGE(F33:I33)</x:f>
        <x:v>67.5</x:v>
      </x:c>
      <x:c r="K33" s="1" t="n">
        <x:f>(SUM('점수'!$B$2:$B$9)-SUM(F33:I33))/4</x:f>
        <x:v>74.5</x:v>
      </x:c>
      <x:c r="L33" s="1" t="n">
        <x:f>J33-K33</x:f>
        <x:v>-7</x:v>
      </x:c>
      <x:c r="M33" s="1" t="n">
        <x:f>ABS(L33)</x:f>
        <x:v>7</x:v>
      </x:c>
      <x:c r="N33" s="1" t="n">
        <x:f>IF(M33&gt;=ABS($Q$2),1,0)</x:f>
        <x:v>0</x:v>
      </x:c>
      <x:c r="O33" s="1"/>
      <x:c r="P33" s="1"/>
      <x:c r="Q33" s="1"/>
    </x:row>
    <x:row r="34" ht="25" customHeight="1">
      <x:c r="A34" s="1" t="n">
        <x:v>33</x:v>
      </x:c>
      <x:c r="B34" s="1" t="n">
        <x:v>1</x:v>
      </x:c>
      <x:c r="C34" s="1" t="n">
        <x:v>5</x:v>
      </x:c>
      <x:c r="D34" s="1" t="n">
        <x:v>6</x:v>
      </x:c>
      <x:c r="E34" s="1" t="n">
        <x:v>8</x:v>
      </x:c>
      <x:c r="F34" s="1" t="n">
        <x:f>INDEX('점수'!$B$2:$B$9,B34)</x:f>
        <x:v>72</x:v>
      </x:c>
      <x:c r="G34" s="1" t="n">
        <x:f>INDEX('점수'!$B$2:$B$9,C34)</x:f>
        <x:v>64</x:v>
      </x:c>
      <x:c r="H34" s="1" t="n">
        <x:f>INDEX('점수'!$B$2:$B$9,D34)</x:f>
        <x:v>66</x:v>
      </x:c>
      <x:c r="I34" s="1" t="n">
        <x:f>INDEX('점수'!$B$2:$B$9,E34)</x:f>
        <x:v>70</x:v>
      </x:c>
      <x:c r="J34" s="1" t="n">
        <x:f>AVERAGE(F34:I34)</x:f>
        <x:v>68</x:v>
      </x:c>
      <x:c r="K34" s="1" t="n">
        <x:f>(SUM('점수'!$B$2:$B$9)-SUM(F34:I34))/4</x:f>
        <x:v>74</x:v>
      </x:c>
      <x:c r="L34" s="1" t="n">
        <x:f>J34-K34</x:f>
        <x:v>-6</x:v>
      </x:c>
      <x:c r="M34" s="1" t="n">
        <x:f>ABS(L34)</x:f>
        <x:v>6</x:v>
      </x:c>
      <x:c r="N34" s="1" t="n">
        <x:f>IF(M34&gt;=ABS($Q$2),1,0)</x:f>
        <x:v>0</x:v>
      </x:c>
      <x:c r="O34" s="1"/>
      <x:c r="P34" s="1"/>
      <x:c r="Q34" s="1"/>
    </x:row>
    <x:row r="35" ht="25" customHeight="1">
      <x:c r="A35" s="1" t="n">
        <x:v>34</x:v>
      </x:c>
      <x:c r="B35" s="1" t="n">
        <x:v>1</x:v>
      </x:c>
      <x:c r="C35" s="1" t="n">
        <x:v>5</x:v>
      </x:c>
      <x:c r="D35" s="1" t="n">
        <x:v>7</x:v>
      </x:c>
      <x:c r="E35" s="1" t="n">
        <x:v>8</x:v>
      </x:c>
      <x:c r="F35" s="1" t="n">
        <x:f>INDEX('점수'!$B$2:$B$9,B35)</x:f>
        <x:v>72</x:v>
      </x:c>
      <x:c r="G35" s="1" t="n">
        <x:f>INDEX('점수'!$B$2:$B$9,C35)</x:f>
        <x:v>64</x:v>
      </x:c>
      <x:c r="H35" s="1" t="n">
        <x:f>INDEX('점수'!$B$2:$B$9,D35)</x:f>
        <x:v>68</x:v>
      </x:c>
      <x:c r="I35" s="1" t="n">
        <x:f>INDEX('점수'!$B$2:$B$9,E35)</x:f>
        <x:v>70</x:v>
      </x:c>
      <x:c r="J35" s="1" t="n">
        <x:f>AVERAGE(F35:I35)</x:f>
        <x:v>68.5</x:v>
      </x:c>
      <x:c r="K35" s="1" t="n">
        <x:f>(SUM('점수'!$B$2:$B$9)-SUM(F35:I35))/4</x:f>
        <x:v>73.5</x:v>
      </x:c>
      <x:c r="L35" s="1" t="n">
        <x:f>J35-K35</x:f>
        <x:v>-5</x:v>
      </x:c>
      <x:c r="M35" s="1" t="n">
        <x:f>ABS(L35)</x:f>
        <x:v>5</x:v>
      </x:c>
      <x:c r="N35" s="1" t="n">
        <x:f>IF(M35&gt;=ABS($Q$2),1,0)</x:f>
        <x:v>0</x:v>
      </x:c>
      <x:c r="O35" s="1"/>
      <x:c r="P35" s="1"/>
      <x:c r="Q35" s="1"/>
    </x:row>
    <x:row r="36" ht="25" customHeight="1">
      <x:c r="A36" s="1" t="n">
        <x:v>35</x:v>
      </x:c>
      <x:c r="B36" s="1" t="n">
        <x:v>1</x:v>
      </x:c>
      <x:c r="C36" s="1" t="n">
        <x:v>6</x:v>
      </x:c>
      <x:c r="D36" s="1" t="n">
        <x:v>7</x:v>
      </x:c>
      <x:c r="E36" s="1" t="n">
        <x:v>8</x:v>
      </x:c>
      <x:c r="F36" s="1" t="n">
        <x:f>INDEX('점수'!$B$2:$B$9,B36)</x:f>
        <x:v>72</x:v>
      </x:c>
      <x:c r="G36" s="1" t="n">
        <x:f>INDEX('점수'!$B$2:$B$9,C36)</x:f>
        <x:v>66</x:v>
      </x:c>
      <x:c r="H36" s="1" t="n">
        <x:f>INDEX('점수'!$B$2:$B$9,D36)</x:f>
        <x:v>68</x:v>
      </x:c>
      <x:c r="I36" s="1" t="n">
        <x:f>INDEX('점수'!$B$2:$B$9,E36)</x:f>
        <x:v>70</x:v>
      </x:c>
      <x:c r="J36" s="1" t="n">
        <x:f>AVERAGE(F36:I36)</x:f>
        <x:v>69</x:v>
      </x:c>
      <x:c r="K36" s="1" t="n">
        <x:f>(SUM('점수'!$B$2:$B$9)-SUM(F36:I36))/4</x:f>
        <x:v>73</x:v>
      </x:c>
      <x:c r="L36" s="1" t="n">
        <x:f>J36-K36</x:f>
        <x:v>-4</x:v>
      </x:c>
      <x:c r="M36" s="1" t="n">
        <x:f>ABS(L36)</x:f>
        <x:v>4</x:v>
      </x:c>
      <x:c r="N36" s="1" t="n">
        <x:f>IF(M36&gt;=ABS($Q$2),1,0)</x:f>
        <x:v>0</x:v>
      </x:c>
      <x:c r="O36" s="1"/>
      <x:c r="P36" s="1"/>
      <x:c r="Q36" s="1"/>
    </x:row>
    <x:row r="37" ht="25" customHeight="1">
      <x:c r="A37" s="1" t="n">
        <x:v>36</x:v>
      </x:c>
      <x:c r="B37" s="1" t="n">
        <x:v>2</x:v>
      </x:c>
      <x:c r="C37" s="1" t="n">
        <x:v>3</x:v>
      </x:c>
      <x:c r="D37" s="1" t="n">
        <x:v>4</x:v>
      </x:c>
      <x:c r="E37" s="1" t="n">
        <x:v>5</x:v>
      </x:c>
      <x:c r="F37" s="1" t="n">
        <x:f>INDEX('점수'!$B$2:$B$9,B37)</x:f>
        <x:v>74</x:v>
      </x:c>
      <x:c r="G37" s="1" t="n">
        <x:f>INDEX('점수'!$B$2:$B$9,C37)</x:f>
        <x:v>76</x:v>
      </x:c>
      <x:c r="H37" s="1" t="n">
        <x:f>INDEX('점수'!$B$2:$B$9,D37)</x:f>
        <x:v>78</x:v>
      </x:c>
      <x:c r="I37" s="1" t="n">
        <x:f>INDEX('점수'!$B$2:$B$9,E37)</x:f>
        <x:v>64</x:v>
      </x:c>
      <x:c r="J37" s="1" t="n">
        <x:f>AVERAGE(F37:I37)</x:f>
        <x:v>73</x:v>
      </x:c>
      <x:c r="K37" s="1" t="n">
        <x:f>(SUM('점수'!$B$2:$B$9)-SUM(F37:I37))/4</x:f>
        <x:v>69</x:v>
      </x:c>
      <x:c r="L37" s="1" t="n">
        <x:f>J37-K37</x:f>
        <x:v>4</x:v>
      </x:c>
      <x:c r="M37" s="1" t="n">
        <x:f>ABS(L37)</x:f>
        <x:v>4</x:v>
      </x:c>
      <x:c r="N37" s="1" t="n">
        <x:f>IF(M37&gt;=ABS($Q$2),1,0)</x:f>
        <x:v>0</x:v>
      </x:c>
      <x:c r="O37" s="1"/>
      <x:c r="P37" s="1"/>
      <x:c r="Q37" s="1"/>
    </x:row>
    <x:row r="38" ht="25" customHeight="1">
      <x:c r="A38" s="1" t="n">
        <x:v>37</x:v>
      </x:c>
      <x:c r="B38" s="1" t="n">
        <x:v>2</x:v>
      </x:c>
      <x:c r="C38" s="1" t="n">
        <x:v>3</x:v>
      </x:c>
      <x:c r="D38" s="1" t="n">
        <x:v>4</x:v>
      </x:c>
      <x:c r="E38" s="1" t="n">
        <x:v>6</x:v>
      </x:c>
      <x:c r="F38" s="1" t="n">
        <x:f>INDEX('점수'!$B$2:$B$9,B38)</x:f>
        <x:v>74</x:v>
      </x:c>
      <x:c r="G38" s="1" t="n">
        <x:f>INDEX('점수'!$B$2:$B$9,C38)</x:f>
        <x:v>76</x:v>
      </x:c>
      <x:c r="H38" s="1" t="n">
        <x:f>INDEX('점수'!$B$2:$B$9,D38)</x:f>
        <x:v>78</x:v>
      </x:c>
      <x:c r="I38" s="1" t="n">
        <x:f>INDEX('점수'!$B$2:$B$9,E38)</x:f>
        <x:v>66</x:v>
      </x:c>
      <x:c r="J38" s="1" t="n">
        <x:f>AVERAGE(F38:I38)</x:f>
        <x:v>73.5</x:v>
      </x:c>
      <x:c r="K38" s="1" t="n">
        <x:f>(SUM('점수'!$B$2:$B$9)-SUM(F38:I38))/4</x:f>
        <x:v>68.5</x:v>
      </x:c>
      <x:c r="L38" s="1" t="n">
        <x:f>J38-K38</x:f>
        <x:v>5</x:v>
      </x:c>
      <x:c r="M38" s="1" t="n">
        <x:f>ABS(L38)</x:f>
        <x:v>5</x:v>
      </x:c>
      <x:c r="N38" s="1" t="n">
        <x:f>IF(M38&gt;=ABS($Q$2),1,0)</x:f>
        <x:v>0</x:v>
      </x:c>
      <x:c r="O38" s="1"/>
      <x:c r="P38" s="1"/>
      <x:c r="Q38" s="1"/>
    </x:row>
    <x:row r="39" ht="25" customHeight="1">
      <x:c r="A39" s="1" t="n">
        <x:v>38</x:v>
      </x:c>
      <x:c r="B39" s="1" t="n">
        <x:v>2</x:v>
      </x:c>
      <x:c r="C39" s="1" t="n">
        <x:v>3</x:v>
      </x:c>
      <x:c r="D39" s="1" t="n">
        <x:v>4</x:v>
      </x:c>
      <x:c r="E39" s="1" t="n">
        <x:v>7</x:v>
      </x:c>
      <x:c r="F39" s="1" t="n">
        <x:f>INDEX('점수'!$B$2:$B$9,B39)</x:f>
        <x:v>74</x:v>
      </x:c>
      <x:c r="G39" s="1" t="n">
        <x:f>INDEX('점수'!$B$2:$B$9,C39)</x:f>
        <x:v>76</x:v>
      </x:c>
      <x:c r="H39" s="1" t="n">
        <x:f>INDEX('점수'!$B$2:$B$9,D39)</x:f>
        <x:v>78</x:v>
      </x:c>
      <x:c r="I39" s="1" t="n">
        <x:f>INDEX('점수'!$B$2:$B$9,E39)</x:f>
        <x:v>68</x:v>
      </x:c>
      <x:c r="J39" s="1" t="n">
        <x:f>AVERAGE(F39:I39)</x:f>
        <x:v>74</x:v>
      </x:c>
      <x:c r="K39" s="1" t="n">
        <x:f>(SUM('점수'!$B$2:$B$9)-SUM(F39:I39))/4</x:f>
        <x:v>68</x:v>
      </x:c>
      <x:c r="L39" s="1" t="n">
        <x:f>J39-K39</x:f>
        <x:v>6</x:v>
      </x:c>
      <x:c r="M39" s="1" t="n">
        <x:f>ABS(L39)</x:f>
        <x:v>6</x:v>
      </x:c>
      <x:c r="N39" s="1" t="n">
        <x:f>IF(M39&gt;=ABS($Q$2),1,0)</x:f>
        <x:v>0</x:v>
      </x:c>
      <x:c r="O39" s="1"/>
      <x:c r="P39" s="1"/>
      <x:c r="Q39" s="1"/>
    </x:row>
    <x:row r="40" ht="25" customHeight="1">
      <x:c r="A40" s="1" t="n">
        <x:v>39</x:v>
      </x:c>
      <x:c r="B40" s="1" t="n">
        <x:v>2</x:v>
      </x:c>
      <x:c r="C40" s="1" t="n">
        <x:v>3</x:v>
      </x:c>
      <x:c r="D40" s="1" t="n">
        <x:v>4</x:v>
      </x:c>
      <x:c r="E40" s="1" t="n">
        <x:v>8</x:v>
      </x:c>
      <x:c r="F40" s="1" t="n">
        <x:f>INDEX('점수'!$B$2:$B$9,B40)</x:f>
        <x:v>74</x:v>
      </x:c>
      <x:c r="G40" s="1" t="n">
        <x:f>INDEX('점수'!$B$2:$B$9,C40)</x:f>
        <x:v>76</x:v>
      </x:c>
      <x:c r="H40" s="1" t="n">
        <x:f>INDEX('점수'!$B$2:$B$9,D40)</x:f>
        <x:v>78</x:v>
      </x:c>
      <x:c r="I40" s="1" t="n">
        <x:f>INDEX('점수'!$B$2:$B$9,E40)</x:f>
        <x:v>70</x:v>
      </x:c>
      <x:c r="J40" s="1" t="n">
        <x:f>AVERAGE(F40:I40)</x:f>
        <x:v>74.5</x:v>
      </x:c>
      <x:c r="K40" s="1" t="n">
        <x:f>(SUM('점수'!$B$2:$B$9)-SUM(F40:I40))/4</x:f>
        <x:v>67.5</x:v>
      </x:c>
      <x:c r="L40" s="1" t="n">
        <x:f>J40-K40</x:f>
        <x:v>7</x:v>
      </x:c>
      <x:c r="M40" s="1" t="n">
        <x:f>ABS(L40)</x:f>
        <x:v>7</x:v>
      </x:c>
      <x:c r="N40" s="1" t="n">
        <x:f>IF(M40&gt;=ABS($Q$2),1,0)</x:f>
        <x:v>0</x:v>
      </x:c>
      <x:c r="O40" s="1"/>
      <x:c r="P40" s="1"/>
      <x:c r="Q40" s="1"/>
    </x:row>
    <x:row r="41" ht="25" customHeight="1">
      <x:c r="A41" s="1" t="n">
        <x:v>40</x:v>
      </x:c>
      <x:c r="B41" s="1" t="n">
        <x:v>2</x:v>
      </x:c>
      <x:c r="C41" s="1" t="n">
        <x:v>3</x:v>
      </x:c>
      <x:c r="D41" s="1" t="n">
        <x:v>5</x:v>
      </x:c>
      <x:c r="E41" s="1" t="n">
        <x:v>6</x:v>
      </x:c>
      <x:c r="F41" s="1" t="n">
        <x:f>INDEX('점수'!$B$2:$B$9,B41)</x:f>
        <x:v>74</x:v>
      </x:c>
      <x:c r="G41" s="1" t="n">
        <x:f>INDEX('점수'!$B$2:$B$9,C41)</x:f>
        <x:v>76</x:v>
      </x:c>
      <x:c r="H41" s="1" t="n">
        <x:f>INDEX('점수'!$B$2:$B$9,D41)</x:f>
        <x:v>64</x:v>
      </x:c>
      <x:c r="I41" s="1" t="n">
        <x:f>INDEX('점수'!$B$2:$B$9,E41)</x:f>
        <x:v>66</x:v>
      </x:c>
      <x:c r="J41" s="1" t="n">
        <x:f>AVERAGE(F41:I41)</x:f>
        <x:v>70</x:v>
      </x:c>
      <x:c r="K41" s="1" t="n">
        <x:f>(SUM('점수'!$B$2:$B$9)-SUM(F41:I41))/4</x:f>
        <x:v>72</x:v>
      </x:c>
      <x:c r="L41" s="1" t="n">
        <x:f>J41-K41</x:f>
        <x:v>-2</x:v>
      </x:c>
      <x:c r="M41" s="1" t="n">
        <x:f>ABS(L41)</x:f>
        <x:v>2</x:v>
      </x:c>
      <x:c r="N41" s="1" t="n">
        <x:f>IF(M41&gt;=ABS($Q$2),1,0)</x:f>
        <x:v>0</x:v>
      </x:c>
      <x:c r="O41" s="1"/>
      <x:c r="P41" s="1"/>
      <x:c r="Q41" s="1"/>
    </x:row>
    <x:row r="42" ht="25" customHeight="1">
      <x:c r="A42" s="1" t="n">
        <x:v>41</x:v>
      </x:c>
      <x:c r="B42" s="1" t="n">
        <x:v>2</x:v>
      </x:c>
      <x:c r="C42" s="1" t="n">
        <x:v>3</x:v>
      </x:c>
      <x:c r="D42" s="1" t="n">
        <x:v>5</x:v>
      </x:c>
      <x:c r="E42" s="1" t="n">
        <x:v>7</x:v>
      </x:c>
      <x:c r="F42" s="1" t="n">
        <x:f>INDEX('점수'!$B$2:$B$9,B42)</x:f>
        <x:v>74</x:v>
      </x:c>
      <x:c r="G42" s="1" t="n">
        <x:f>INDEX('점수'!$B$2:$B$9,C42)</x:f>
        <x:v>76</x:v>
      </x:c>
      <x:c r="H42" s="1" t="n">
        <x:f>INDEX('점수'!$B$2:$B$9,D42)</x:f>
        <x:v>64</x:v>
      </x:c>
      <x:c r="I42" s="1" t="n">
        <x:f>INDEX('점수'!$B$2:$B$9,E42)</x:f>
        <x:v>68</x:v>
      </x:c>
      <x:c r="J42" s="1" t="n">
        <x:f>AVERAGE(F42:I42)</x:f>
        <x:v>70.5</x:v>
      </x:c>
      <x:c r="K42" s="1" t="n">
        <x:f>(SUM('점수'!$B$2:$B$9)-SUM(F42:I42))/4</x:f>
        <x:v>71.5</x:v>
      </x:c>
      <x:c r="L42" s="1" t="n">
        <x:f>J42-K42</x:f>
        <x:v>-1</x:v>
      </x:c>
      <x:c r="M42" s="1" t="n">
        <x:f>ABS(L42)</x:f>
        <x:v>1</x:v>
      </x:c>
      <x:c r="N42" s="1" t="n">
        <x:f>IF(M42&gt;=ABS($Q$2),1,0)</x:f>
        <x:v>0</x:v>
      </x:c>
      <x:c r="O42" s="1"/>
      <x:c r="P42" s="1"/>
      <x:c r="Q42" s="1"/>
    </x:row>
    <x:row r="43" ht="25" customHeight="1">
      <x:c r="A43" s="1" t="n">
        <x:v>42</x:v>
      </x:c>
      <x:c r="B43" s="1" t="n">
        <x:v>2</x:v>
      </x:c>
      <x:c r="C43" s="1" t="n">
        <x:v>3</x:v>
      </x:c>
      <x:c r="D43" s="1" t="n">
        <x:v>5</x:v>
      </x:c>
      <x:c r="E43" s="1" t="n">
        <x:v>8</x:v>
      </x:c>
      <x:c r="F43" s="1" t="n">
        <x:f>INDEX('점수'!$B$2:$B$9,B43)</x:f>
        <x:v>74</x:v>
      </x:c>
      <x:c r="G43" s="1" t="n">
        <x:f>INDEX('점수'!$B$2:$B$9,C43)</x:f>
        <x:v>76</x:v>
      </x:c>
      <x:c r="H43" s="1" t="n">
        <x:f>INDEX('점수'!$B$2:$B$9,D43)</x:f>
        <x:v>64</x:v>
      </x:c>
      <x:c r="I43" s="1" t="n">
        <x:f>INDEX('점수'!$B$2:$B$9,E43)</x:f>
        <x:v>70</x:v>
      </x:c>
      <x:c r="J43" s="1" t="n">
        <x:f>AVERAGE(F43:I43)</x:f>
        <x:v>71</x:v>
      </x:c>
      <x:c r="K43" s="1" t="n">
        <x:f>(SUM('점수'!$B$2:$B$9)-SUM(F43:I43))/4</x:f>
        <x:v>71</x:v>
      </x:c>
      <x:c r="L43" s="1" t="n">
        <x:f>J43-K43</x:f>
        <x:v>0</x:v>
      </x:c>
      <x:c r="M43" s="1" t="n">
        <x:f>ABS(L43)</x:f>
        <x:v>0</x:v>
      </x:c>
      <x:c r="N43" s="1" t="n">
        <x:f>IF(M43&gt;=ABS($Q$2),1,0)</x:f>
        <x:v>0</x:v>
      </x:c>
      <x:c r="O43" s="1"/>
      <x:c r="P43" s="1"/>
      <x:c r="Q43" s="1"/>
    </x:row>
    <x:row r="44" ht="25" customHeight="1">
      <x:c r="A44" s="1" t="n">
        <x:v>43</x:v>
      </x:c>
      <x:c r="B44" s="1" t="n">
        <x:v>2</x:v>
      </x:c>
      <x:c r="C44" s="1" t="n">
        <x:v>3</x:v>
      </x:c>
      <x:c r="D44" s="1" t="n">
        <x:v>6</x:v>
      </x:c>
      <x:c r="E44" s="1" t="n">
        <x:v>7</x:v>
      </x:c>
      <x:c r="F44" s="1" t="n">
        <x:f>INDEX('점수'!$B$2:$B$9,B44)</x:f>
        <x:v>74</x:v>
      </x:c>
      <x:c r="G44" s="1" t="n">
        <x:f>INDEX('점수'!$B$2:$B$9,C44)</x:f>
        <x:v>76</x:v>
      </x:c>
      <x:c r="H44" s="1" t="n">
        <x:f>INDEX('점수'!$B$2:$B$9,D44)</x:f>
        <x:v>66</x:v>
      </x:c>
      <x:c r="I44" s="1" t="n">
        <x:f>INDEX('점수'!$B$2:$B$9,E44)</x:f>
        <x:v>68</x:v>
      </x:c>
      <x:c r="J44" s="1" t="n">
        <x:f>AVERAGE(F44:I44)</x:f>
        <x:v>71</x:v>
      </x:c>
      <x:c r="K44" s="1" t="n">
        <x:f>(SUM('점수'!$B$2:$B$9)-SUM(F44:I44))/4</x:f>
        <x:v>71</x:v>
      </x:c>
      <x:c r="L44" s="1" t="n">
        <x:f>J44-K44</x:f>
        <x:v>0</x:v>
      </x:c>
      <x:c r="M44" s="1" t="n">
        <x:f>ABS(L44)</x:f>
        <x:v>0</x:v>
      </x:c>
      <x:c r="N44" s="1" t="n">
        <x:f>IF(M44&gt;=ABS($Q$2),1,0)</x:f>
        <x:v>0</x:v>
      </x:c>
      <x:c r="O44" s="1"/>
      <x:c r="P44" s="1"/>
      <x:c r="Q44" s="1"/>
    </x:row>
    <x:row r="45" ht="25" customHeight="1">
      <x:c r="A45" s="1" t="n">
        <x:v>44</x:v>
      </x:c>
      <x:c r="B45" s="1" t="n">
        <x:v>2</x:v>
      </x:c>
      <x:c r="C45" s="1" t="n">
        <x:v>3</x:v>
      </x:c>
      <x:c r="D45" s="1" t="n">
        <x:v>6</x:v>
      </x:c>
      <x:c r="E45" s="1" t="n">
        <x:v>8</x:v>
      </x:c>
      <x:c r="F45" s="1" t="n">
        <x:f>INDEX('점수'!$B$2:$B$9,B45)</x:f>
        <x:v>74</x:v>
      </x:c>
      <x:c r="G45" s="1" t="n">
        <x:f>INDEX('점수'!$B$2:$B$9,C45)</x:f>
        <x:v>76</x:v>
      </x:c>
      <x:c r="H45" s="1" t="n">
        <x:f>INDEX('점수'!$B$2:$B$9,D45)</x:f>
        <x:v>66</x:v>
      </x:c>
      <x:c r="I45" s="1" t="n">
        <x:f>INDEX('점수'!$B$2:$B$9,E45)</x:f>
        <x:v>70</x:v>
      </x:c>
      <x:c r="J45" s="1" t="n">
        <x:f>AVERAGE(F45:I45)</x:f>
        <x:v>71.5</x:v>
      </x:c>
      <x:c r="K45" s="1" t="n">
        <x:f>(SUM('점수'!$B$2:$B$9)-SUM(F45:I45))/4</x:f>
        <x:v>70.5</x:v>
      </x:c>
      <x:c r="L45" s="1" t="n">
        <x:f>J45-K45</x:f>
        <x:v>1</x:v>
      </x:c>
      <x:c r="M45" s="1" t="n">
        <x:f>ABS(L45)</x:f>
        <x:v>1</x:v>
      </x:c>
      <x:c r="N45" s="1" t="n">
        <x:f>IF(M45&gt;=ABS($Q$2),1,0)</x:f>
        <x:v>0</x:v>
      </x:c>
      <x:c r="O45" s="1"/>
      <x:c r="P45" s="1"/>
      <x:c r="Q45" s="1"/>
    </x:row>
    <x:row r="46" ht="25" customHeight="1">
      <x:c r="A46" s="1" t="n">
        <x:v>45</x:v>
      </x:c>
      <x:c r="B46" s="1" t="n">
        <x:v>2</x:v>
      </x:c>
      <x:c r="C46" s="1" t="n">
        <x:v>3</x:v>
      </x:c>
      <x:c r="D46" s="1" t="n">
        <x:v>7</x:v>
      </x:c>
      <x:c r="E46" s="1" t="n">
        <x:v>8</x:v>
      </x:c>
      <x:c r="F46" s="1" t="n">
        <x:f>INDEX('점수'!$B$2:$B$9,B46)</x:f>
        <x:v>74</x:v>
      </x:c>
      <x:c r="G46" s="1" t="n">
        <x:f>INDEX('점수'!$B$2:$B$9,C46)</x:f>
        <x:v>76</x:v>
      </x:c>
      <x:c r="H46" s="1" t="n">
        <x:f>INDEX('점수'!$B$2:$B$9,D46)</x:f>
        <x:v>68</x:v>
      </x:c>
      <x:c r="I46" s="1" t="n">
        <x:f>INDEX('점수'!$B$2:$B$9,E46)</x:f>
        <x:v>70</x:v>
      </x:c>
      <x:c r="J46" s="1" t="n">
        <x:f>AVERAGE(F46:I46)</x:f>
        <x:v>72</x:v>
      </x:c>
      <x:c r="K46" s="1" t="n">
        <x:f>(SUM('점수'!$B$2:$B$9)-SUM(F46:I46))/4</x:f>
        <x:v>70</x:v>
      </x:c>
      <x:c r="L46" s="1" t="n">
        <x:f>J46-K46</x:f>
        <x:v>2</x:v>
      </x:c>
      <x:c r="M46" s="1" t="n">
        <x:f>ABS(L46)</x:f>
        <x:v>2</x:v>
      </x:c>
      <x:c r="N46" s="1" t="n">
        <x:f>IF(M46&gt;=ABS($Q$2),1,0)</x:f>
        <x:v>0</x:v>
      </x:c>
      <x:c r="O46" s="1"/>
      <x:c r="P46" s="1"/>
      <x:c r="Q46" s="1"/>
    </x:row>
    <x:row r="47" ht="25" customHeight="1">
      <x:c r="A47" s="1" t="n">
        <x:v>46</x:v>
      </x:c>
      <x:c r="B47" s="1" t="n">
        <x:v>2</x:v>
      </x:c>
      <x:c r="C47" s="1" t="n">
        <x:v>4</x:v>
      </x:c>
      <x:c r="D47" s="1" t="n">
        <x:v>5</x:v>
      </x:c>
      <x:c r="E47" s="1" t="n">
        <x:v>6</x:v>
      </x:c>
      <x:c r="F47" s="1" t="n">
        <x:f>INDEX('점수'!$B$2:$B$9,B47)</x:f>
        <x:v>74</x:v>
      </x:c>
      <x:c r="G47" s="1" t="n">
        <x:f>INDEX('점수'!$B$2:$B$9,C47)</x:f>
        <x:v>78</x:v>
      </x:c>
      <x:c r="H47" s="1" t="n">
        <x:f>INDEX('점수'!$B$2:$B$9,D47)</x:f>
        <x:v>64</x:v>
      </x:c>
      <x:c r="I47" s="1" t="n">
        <x:f>INDEX('점수'!$B$2:$B$9,E47)</x:f>
        <x:v>66</x:v>
      </x:c>
      <x:c r="J47" s="1" t="n">
        <x:f>AVERAGE(F47:I47)</x:f>
        <x:v>70.5</x:v>
      </x:c>
      <x:c r="K47" s="1" t="n">
        <x:f>(SUM('점수'!$B$2:$B$9)-SUM(F47:I47))/4</x:f>
        <x:v>71.5</x:v>
      </x:c>
      <x:c r="L47" s="1" t="n">
        <x:f>J47-K47</x:f>
        <x:v>-1</x:v>
      </x:c>
      <x:c r="M47" s="1" t="n">
        <x:f>ABS(L47)</x:f>
        <x:v>1</x:v>
      </x:c>
      <x:c r="N47" s="1" t="n">
        <x:f>IF(M47&gt;=ABS($Q$2),1,0)</x:f>
        <x:v>0</x:v>
      </x:c>
      <x:c r="O47" s="1"/>
      <x:c r="P47" s="1"/>
      <x:c r="Q47" s="1"/>
    </x:row>
    <x:row r="48" ht="25" customHeight="1">
      <x:c r="A48" s="1" t="n">
        <x:v>47</x:v>
      </x:c>
      <x:c r="B48" s="1" t="n">
        <x:v>2</x:v>
      </x:c>
      <x:c r="C48" s="1" t="n">
        <x:v>4</x:v>
      </x:c>
      <x:c r="D48" s="1" t="n">
        <x:v>5</x:v>
      </x:c>
      <x:c r="E48" s="1" t="n">
        <x:v>7</x:v>
      </x:c>
      <x:c r="F48" s="1" t="n">
        <x:f>INDEX('점수'!$B$2:$B$9,B48)</x:f>
        <x:v>74</x:v>
      </x:c>
      <x:c r="G48" s="1" t="n">
        <x:f>INDEX('점수'!$B$2:$B$9,C48)</x:f>
        <x:v>78</x:v>
      </x:c>
      <x:c r="H48" s="1" t="n">
        <x:f>INDEX('점수'!$B$2:$B$9,D48)</x:f>
        <x:v>64</x:v>
      </x:c>
      <x:c r="I48" s="1" t="n">
        <x:f>INDEX('점수'!$B$2:$B$9,E48)</x:f>
        <x:v>68</x:v>
      </x:c>
      <x:c r="J48" s="1" t="n">
        <x:f>AVERAGE(F48:I48)</x:f>
        <x:v>71</x:v>
      </x:c>
      <x:c r="K48" s="1" t="n">
        <x:f>(SUM('점수'!$B$2:$B$9)-SUM(F48:I48))/4</x:f>
        <x:v>71</x:v>
      </x:c>
      <x:c r="L48" s="1" t="n">
        <x:f>J48-K48</x:f>
        <x:v>0</x:v>
      </x:c>
      <x:c r="M48" s="1" t="n">
        <x:f>ABS(L48)</x:f>
        <x:v>0</x:v>
      </x:c>
      <x:c r="N48" s="1" t="n">
        <x:f>IF(M48&gt;=ABS($Q$2),1,0)</x:f>
        <x:v>0</x:v>
      </x:c>
      <x:c r="O48" s="1"/>
      <x:c r="P48" s="1"/>
      <x:c r="Q48" s="1"/>
    </x:row>
    <x:row r="49" ht="25" customHeight="1">
      <x:c r="A49" s="1" t="n">
        <x:v>48</x:v>
      </x:c>
      <x:c r="B49" s="1" t="n">
        <x:v>2</x:v>
      </x:c>
      <x:c r="C49" s="1" t="n">
        <x:v>4</x:v>
      </x:c>
      <x:c r="D49" s="1" t="n">
        <x:v>5</x:v>
      </x:c>
      <x:c r="E49" s="1" t="n">
        <x:v>8</x:v>
      </x:c>
      <x:c r="F49" s="1" t="n">
        <x:f>INDEX('점수'!$B$2:$B$9,B49)</x:f>
        <x:v>74</x:v>
      </x:c>
      <x:c r="G49" s="1" t="n">
        <x:f>INDEX('점수'!$B$2:$B$9,C49)</x:f>
        <x:v>78</x:v>
      </x:c>
      <x:c r="H49" s="1" t="n">
        <x:f>INDEX('점수'!$B$2:$B$9,D49)</x:f>
        <x:v>64</x:v>
      </x:c>
      <x:c r="I49" s="1" t="n">
        <x:f>INDEX('점수'!$B$2:$B$9,E49)</x:f>
        <x:v>70</x:v>
      </x:c>
      <x:c r="J49" s="1" t="n">
        <x:f>AVERAGE(F49:I49)</x:f>
        <x:v>71.5</x:v>
      </x:c>
      <x:c r="K49" s="1" t="n">
        <x:f>(SUM('점수'!$B$2:$B$9)-SUM(F49:I49))/4</x:f>
        <x:v>70.5</x:v>
      </x:c>
      <x:c r="L49" s="1" t="n">
        <x:f>J49-K49</x:f>
        <x:v>1</x:v>
      </x:c>
      <x:c r="M49" s="1" t="n">
        <x:f>ABS(L49)</x:f>
        <x:v>1</x:v>
      </x:c>
      <x:c r="N49" s="1" t="n">
        <x:f>IF(M49&gt;=ABS($Q$2),1,0)</x:f>
        <x:v>0</x:v>
      </x:c>
      <x:c r="O49" s="1"/>
      <x:c r="P49" s="1"/>
      <x:c r="Q49" s="1"/>
    </x:row>
    <x:row r="50" ht="25" customHeight="1">
      <x:c r="A50" s="1" t="n">
        <x:v>49</x:v>
      </x:c>
      <x:c r="B50" s="1" t="n">
        <x:v>2</x:v>
      </x:c>
      <x:c r="C50" s="1" t="n">
        <x:v>4</x:v>
      </x:c>
      <x:c r="D50" s="1" t="n">
        <x:v>6</x:v>
      </x:c>
      <x:c r="E50" s="1" t="n">
        <x:v>7</x:v>
      </x:c>
      <x:c r="F50" s="1" t="n">
        <x:f>INDEX('점수'!$B$2:$B$9,B50)</x:f>
        <x:v>74</x:v>
      </x:c>
      <x:c r="G50" s="1" t="n">
        <x:f>INDEX('점수'!$B$2:$B$9,C50)</x:f>
        <x:v>78</x:v>
      </x:c>
      <x:c r="H50" s="1" t="n">
        <x:f>INDEX('점수'!$B$2:$B$9,D50)</x:f>
        <x:v>66</x:v>
      </x:c>
      <x:c r="I50" s="1" t="n">
        <x:f>INDEX('점수'!$B$2:$B$9,E50)</x:f>
        <x:v>68</x:v>
      </x:c>
      <x:c r="J50" s="1" t="n">
        <x:f>AVERAGE(F50:I50)</x:f>
        <x:v>71.5</x:v>
      </x:c>
      <x:c r="K50" s="1" t="n">
        <x:f>(SUM('점수'!$B$2:$B$9)-SUM(F50:I50))/4</x:f>
        <x:v>70.5</x:v>
      </x:c>
      <x:c r="L50" s="1" t="n">
        <x:f>J50-K50</x:f>
        <x:v>1</x:v>
      </x:c>
      <x:c r="M50" s="1" t="n">
        <x:f>ABS(L50)</x:f>
        <x:v>1</x:v>
      </x:c>
      <x:c r="N50" s="1" t="n">
        <x:f>IF(M50&gt;=ABS($Q$2),1,0)</x:f>
        <x:v>0</x:v>
      </x:c>
      <x:c r="O50" s="1"/>
      <x:c r="P50" s="1"/>
      <x:c r="Q50" s="1"/>
    </x:row>
    <x:row r="51" ht="25" customHeight="1">
      <x:c r="A51" s="1" t="n">
        <x:v>50</x:v>
      </x:c>
      <x:c r="B51" s="1" t="n">
        <x:v>2</x:v>
      </x:c>
      <x:c r="C51" s="1" t="n">
        <x:v>4</x:v>
      </x:c>
      <x:c r="D51" s="1" t="n">
        <x:v>6</x:v>
      </x:c>
      <x:c r="E51" s="1" t="n">
        <x:v>8</x:v>
      </x:c>
      <x:c r="F51" s="1" t="n">
        <x:f>INDEX('점수'!$B$2:$B$9,B51)</x:f>
        <x:v>74</x:v>
      </x:c>
      <x:c r="G51" s="1" t="n">
        <x:f>INDEX('점수'!$B$2:$B$9,C51)</x:f>
        <x:v>78</x:v>
      </x:c>
      <x:c r="H51" s="1" t="n">
        <x:f>INDEX('점수'!$B$2:$B$9,D51)</x:f>
        <x:v>66</x:v>
      </x:c>
      <x:c r="I51" s="1" t="n">
        <x:f>INDEX('점수'!$B$2:$B$9,E51)</x:f>
        <x:v>70</x:v>
      </x:c>
      <x:c r="J51" s="1" t="n">
        <x:f>AVERAGE(F51:I51)</x:f>
        <x:v>72</x:v>
      </x:c>
      <x:c r="K51" s="1" t="n">
        <x:f>(SUM('점수'!$B$2:$B$9)-SUM(F51:I51))/4</x:f>
        <x:v>70</x:v>
      </x:c>
      <x:c r="L51" s="1" t="n">
        <x:f>J51-K51</x:f>
        <x:v>2</x:v>
      </x:c>
      <x:c r="M51" s="1" t="n">
        <x:f>ABS(L51)</x:f>
        <x:v>2</x:v>
      </x:c>
      <x:c r="N51" s="1" t="n">
        <x:f>IF(M51&gt;=ABS($Q$2),1,0)</x:f>
        <x:v>0</x:v>
      </x:c>
      <x:c r="O51" s="1"/>
      <x:c r="P51" s="1"/>
      <x:c r="Q51" s="1"/>
    </x:row>
    <x:row r="52" ht="25" customHeight="1">
      <x:c r="A52" s="1" t="n">
        <x:v>51</x:v>
      </x:c>
      <x:c r="B52" s="1" t="n">
        <x:v>2</x:v>
      </x:c>
      <x:c r="C52" s="1" t="n">
        <x:v>4</x:v>
      </x:c>
      <x:c r="D52" s="1" t="n">
        <x:v>7</x:v>
      </x:c>
      <x:c r="E52" s="1" t="n">
        <x:v>8</x:v>
      </x:c>
      <x:c r="F52" s="1" t="n">
        <x:f>INDEX('점수'!$B$2:$B$9,B52)</x:f>
        <x:v>74</x:v>
      </x:c>
      <x:c r="G52" s="1" t="n">
        <x:f>INDEX('점수'!$B$2:$B$9,C52)</x:f>
        <x:v>78</x:v>
      </x:c>
      <x:c r="H52" s="1" t="n">
        <x:f>INDEX('점수'!$B$2:$B$9,D52)</x:f>
        <x:v>68</x:v>
      </x:c>
      <x:c r="I52" s="1" t="n">
        <x:f>INDEX('점수'!$B$2:$B$9,E52)</x:f>
        <x:v>70</x:v>
      </x:c>
      <x:c r="J52" s="1" t="n">
        <x:f>AVERAGE(F52:I52)</x:f>
        <x:v>72.5</x:v>
      </x:c>
      <x:c r="K52" s="1" t="n">
        <x:f>(SUM('점수'!$B$2:$B$9)-SUM(F52:I52))/4</x:f>
        <x:v>69.5</x:v>
      </x:c>
      <x:c r="L52" s="1" t="n">
        <x:f>J52-K52</x:f>
        <x:v>3</x:v>
      </x:c>
      <x:c r="M52" s="1" t="n">
        <x:f>ABS(L52)</x:f>
        <x:v>3</x:v>
      </x:c>
      <x:c r="N52" s="1" t="n">
        <x:f>IF(M52&gt;=ABS($Q$2),1,0)</x:f>
        <x:v>0</x:v>
      </x:c>
      <x:c r="O52" s="1"/>
      <x:c r="P52" s="1"/>
      <x:c r="Q52" s="1"/>
    </x:row>
    <x:row r="53" ht="25" customHeight="1">
      <x:c r="A53" s="1" t="n">
        <x:v>52</x:v>
      </x:c>
      <x:c r="B53" s="1" t="n">
        <x:v>2</x:v>
      </x:c>
      <x:c r="C53" s="1" t="n">
        <x:v>5</x:v>
      </x:c>
      <x:c r="D53" s="1" t="n">
        <x:v>6</x:v>
      </x:c>
      <x:c r="E53" s="1" t="n">
        <x:v>7</x:v>
      </x:c>
      <x:c r="F53" s="1" t="n">
        <x:f>INDEX('점수'!$B$2:$B$9,B53)</x:f>
        <x:v>74</x:v>
      </x:c>
      <x:c r="G53" s="1" t="n">
        <x:f>INDEX('점수'!$B$2:$B$9,C53)</x:f>
        <x:v>64</x:v>
      </x:c>
      <x:c r="H53" s="1" t="n">
        <x:f>INDEX('점수'!$B$2:$B$9,D53)</x:f>
        <x:v>66</x:v>
      </x:c>
      <x:c r="I53" s="1" t="n">
        <x:f>INDEX('점수'!$B$2:$B$9,E53)</x:f>
        <x:v>68</x:v>
      </x:c>
      <x:c r="J53" s="1" t="n">
        <x:f>AVERAGE(F53:I53)</x:f>
        <x:v>68</x:v>
      </x:c>
      <x:c r="K53" s="1" t="n">
        <x:f>(SUM('점수'!$B$2:$B$9)-SUM(F53:I53))/4</x:f>
        <x:v>74</x:v>
      </x:c>
      <x:c r="L53" s="1" t="n">
        <x:f>J53-K53</x:f>
        <x:v>-6</x:v>
      </x:c>
      <x:c r="M53" s="1" t="n">
        <x:f>ABS(L53)</x:f>
        <x:v>6</x:v>
      </x:c>
      <x:c r="N53" s="1" t="n">
        <x:f>IF(M53&gt;=ABS($Q$2),1,0)</x:f>
        <x:v>0</x:v>
      </x:c>
      <x:c r="O53" s="1"/>
      <x:c r="P53" s="1"/>
      <x:c r="Q53" s="1"/>
    </x:row>
    <x:row r="54" ht="25" customHeight="1">
      <x:c r="A54" s="1" t="n">
        <x:v>53</x:v>
      </x:c>
      <x:c r="B54" s="1" t="n">
        <x:v>2</x:v>
      </x:c>
      <x:c r="C54" s="1" t="n">
        <x:v>5</x:v>
      </x:c>
      <x:c r="D54" s="1" t="n">
        <x:v>6</x:v>
      </x:c>
      <x:c r="E54" s="1" t="n">
        <x:v>8</x:v>
      </x:c>
      <x:c r="F54" s="1" t="n">
        <x:f>INDEX('점수'!$B$2:$B$9,B54)</x:f>
        <x:v>74</x:v>
      </x:c>
      <x:c r="G54" s="1" t="n">
        <x:f>INDEX('점수'!$B$2:$B$9,C54)</x:f>
        <x:v>64</x:v>
      </x:c>
      <x:c r="H54" s="1" t="n">
        <x:f>INDEX('점수'!$B$2:$B$9,D54)</x:f>
        <x:v>66</x:v>
      </x:c>
      <x:c r="I54" s="1" t="n">
        <x:f>INDEX('점수'!$B$2:$B$9,E54)</x:f>
        <x:v>70</x:v>
      </x:c>
      <x:c r="J54" s="1" t="n">
        <x:f>AVERAGE(F54:I54)</x:f>
        <x:v>68.5</x:v>
      </x:c>
      <x:c r="K54" s="1" t="n">
        <x:f>(SUM('점수'!$B$2:$B$9)-SUM(F54:I54))/4</x:f>
        <x:v>73.5</x:v>
      </x:c>
      <x:c r="L54" s="1" t="n">
        <x:f>J54-K54</x:f>
        <x:v>-5</x:v>
      </x:c>
      <x:c r="M54" s="1" t="n">
        <x:f>ABS(L54)</x:f>
        <x:v>5</x:v>
      </x:c>
      <x:c r="N54" s="1" t="n">
        <x:f>IF(M54&gt;=ABS($Q$2),1,0)</x:f>
        <x:v>0</x:v>
      </x:c>
      <x:c r="O54" s="1"/>
      <x:c r="P54" s="1"/>
      <x:c r="Q54" s="1"/>
    </x:row>
    <x:row r="55" ht="25" customHeight="1">
      <x:c r="A55" s="1" t="n">
        <x:v>54</x:v>
      </x:c>
      <x:c r="B55" s="1" t="n">
        <x:v>2</x:v>
      </x:c>
      <x:c r="C55" s="1" t="n">
        <x:v>5</x:v>
      </x:c>
      <x:c r="D55" s="1" t="n">
        <x:v>7</x:v>
      </x:c>
      <x:c r="E55" s="1" t="n">
        <x:v>8</x:v>
      </x:c>
      <x:c r="F55" s="1" t="n">
        <x:f>INDEX('점수'!$B$2:$B$9,B55)</x:f>
        <x:v>74</x:v>
      </x:c>
      <x:c r="G55" s="1" t="n">
        <x:f>INDEX('점수'!$B$2:$B$9,C55)</x:f>
        <x:v>64</x:v>
      </x:c>
      <x:c r="H55" s="1" t="n">
        <x:f>INDEX('점수'!$B$2:$B$9,D55)</x:f>
        <x:v>68</x:v>
      </x:c>
      <x:c r="I55" s="1" t="n">
        <x:f>INDEX('점수'!$B$2:$B$9,E55)</x:f>
        <x:v>70</x:v>
      </x:c>
      <x:c r="J55" s="1" t="n">
        <x:f>AVERAGE(F55:I55)</x:f>
        <x:v>69</x:v>
      </x:c>
      <x:c r="K55" s="1" t="n">
        <x:f>(SUM('점수'!$B$2:$B$9)-SUM(F55:I55))/4</x:f>
        <x:v>73</x:v>
      </x:c>
      <x:c r="L55" s="1" t="n">
        <x:f>J55-K55</x:f>
        <x:v>-4</x:v>
      </x:c>
      <x:c r="M55" s="1" t="n">
        <x:f>ABS(L55)</x:f>
        <x:v>4</x:v>
      </x:c>
      <x:c r="N55" s="1" t="n">
        <x:f>IF(M55&gt;=ABS($Q$2),1,0)</x:f>
        <x:v>0</x:v>
      </x:c>
      <x:c r="O55" s="1"/>
      <x:c r="P55" s="1"/>
      <x:c r="Q55" s="1"/>
    </x:row>
    <x:row r="56" ht="25" customHeight="1">
      <x:c r="A56" s="1" t="n">
        <x:v>55</x:v>
      </x:c>
      <x:c r="B56" s="1" t="n">
        <x:v>2</x:v>
      </x:c>
      <x:c r="C56" s="1" t="n">
        <x:v>6</x:v>
      </x:c>
      <x:c r="D56" s="1" t="n">
        <x:v>7</x:v>
      </x:c>
      <x:c r="E56" s="1" t="n">
        <x:v>8</x:v>
      </x:c>
      <x:c r="F56" s="1" t="n">
        <x:f>INDEX('점수'!$B$2:$B$9,B56)</x:f>
        <x:v>74</x:v>
      </x:c>
      <x:c r="G56" s="1" t="n">
        <x:f>INDEX('점수'!$B$2:$B$9,C56)</x:f>
        <x:v>66</x:v>
      </x:c>
      <x:c r="H56" s="1" t="n">
        <x:f>INDEX('점수'!$B$2:$B$9,D56)</x:f>
        <x:v>68</x:v>
      </x:c>
      <x:c r="I56" s="1" t="n">
        <x:f>INDEX('점수'!$B$2:$B$9,E56)</x:f>
        <x:v>70</x:v>
      </x:c>
      <x:c r="J56" s="1" t="n">
        <x:f>AVERAGE(F56:I56)</x:f>
        <x:v>69.5</x:v>
      </x:c>
      <x:c r="K56" s="1" t="n">
        <x:f>(SUM('점수'!$B$2:$B$9)-SUM(F56:I56))/4</x:f>
        <x:v>72.5</x:v>
      </x:c>
      <x:c r="L56" s="1" t="n">
        <x:f>J56-K56</x:f>
        <x:v>-3</x:v>
      </x:c>
      <x:c r="M56" s="1" t="n">
        <x:f>ABS(L56)</x:f>
        <x:v>3</x:v>
      </x:c>
      <x:c r="N56" s="1" t="n">
        <x:f>IF(M56&gt;=ABS($Q$2),1,0)</x:f>
        <x:v>0</x:v>
      </x:c>
      <x:c r="O56" s="1"/>
      <x:c r="P56" s="1"/>
      <x:c r="Q56" s="1"/>
    </x:row>
    <x:row r="57" ht="25" customHeight="1">
      <x:c r="A57" s="1" t="n">
        <x:v>56</x:v>
      </x:c>
      <x:c r="B57" s="1" t="n">
        <x:v>3</x:v>
      </x:c>
      <x:c r="C57" s="1" t="n">
        <x:v>4</x:v>
      </x:c>
      <x:c r="D57" s="1" t="n">
        <x:v>5</x:v>
      </x:c>
      <x:c r="E57" s="1" t="n">
        <x:v>6</x:v>
      </x:c>
      <x:c r="F57" s="1" t="n">
        <x:f>INDEX('점수'!$B$2:$B$9,B57)</x:f>
        <x:v>76</x:v>
      </x:c>
      <x:c r="G57" s="1" t="n">
        <x:f>INDEX('점수'!$B$2:$B$9,C57)</x:f>
        <x:v>78</x:v>
      </x:c>
      <x:c r="H57" s="1" t="n">
        <x:f>INDEX('점수'!$B$2:$B$9,D57)</x:f>
        <x:v>64</x:v>
      </x:c>
      <x:c r="I57" s="1" t="n">
        <x:f>INDEX('점수'!$B$2:$B$9,E57)</x:f>
        <x:v>66</x:v>
      </x:c>
      <x:c r="J57" s="1" t="n">
        <x:f>AVERAGE(F57:I57)</x:f>
        <x:v>71</x:v>
      </x:c>
      <x:c r="K57" s="1" t="n">
        <x:f>(SUM('점수'!$B$2:$B$9)-SUM(F57:I57))/4</x:f>
        <x:v>71</x:v>
      </x:c>
      <x:c r="L57" s="1" t="n">
        <x:f>J57-K57</x:f>
        <x:v>0</x:v>
      </x:c>
      <x:c r="M57" s="1" t="n">
        <x:f>ABS(L57)</x:f>
        <x:v>0</x:v>
      </x:c>
      <x:c r="N57" s="1" t="n">
        <x:f>IF(M57&gt;=ABS($Q$2),1,0)</x:f>
        <x:v>0</x:v>
      </x:c>
      <x:c r="O57" s="1"/>
      <x:c r="P57" s="1"/>
      <x:c r="Q57" s="1"/>
    </x:row>
    <x:row r="58" ht="25" customHeight="1">
      <x:c r="A58" s="1" t="n">
        <x:v>57</x:v>
      </x:c>
      <x:c r="B58" s="1" t="n">
        <x:v>3</x:v>
      </x:c>
      <x:c r="C58" s="1" t="n">
        <x:v>4</x:v>
      </x:c>
      <x:c r="D58" s="1" t="n">
        <x:v>5</x:v>
      </x:c>
      <x:c r="E58" s="1" t="n">
        <x:v>7</x:v>
      </x:c>
      <x:c r="F58" s="1" t="n">
        <x:f>INDEX('점수'!$B$2:$B$9,B58)</x:f>
        <x:v>76</x:v>
      </x:c>
      <x:c r="G58" s="1" t="n">
        <x:f>INDEX('점수'!$B$2:$B$9,C58)</x:f>
        <x:v>78</x:v>
      </x:c>
      <x:c r="H58" s="1" t="n">
        <x:f>INDEX('점수'!$B$2:$B$9,D58)</x:f>
        <x:v>64</x:v>
      </x:c>
      <x:c r="I58" s="1" t="n">
        <x:f>INDEX('점수'!$B$2:$B$9,E58)</x:f>
        <x:v>68</x:v>
      </x:c>
      <x:c r="J58" s="1" t="n">
        <x:f>AVERAGE(F58:I58)</x:f>
        <x:v>71.5</x:v>
      </x:c>
      <x:c r="K58" s="1" t="n">
        <x:f>(SUM('점수'!$B$2:$B$9)-SUM(F58:I58))/4</x:f>
        <x:v>70.5</x:v>
      </x:c>
      <x:c r="L58" s="1" t="n">
        <x:f>J58-K58</x:f>
        <x:v>1</x:v>
      </x:c>
      <x:c r="M58" s="1" t="n">
        <x:f>ABS(L58)</x:f>
        <x:v>1</x:v>
      </x:c>
      <x:c r="N58" s="1" t="n">
        <x:f>IF(M58&gt;=ABS($Q$2),1,0)</x:f>
        <x:v>0</x:v>
      </x:c>
      <x:c r="O58" s="1"/>
      <x:c r="P58" s="1"/>
      <x:c r="Q58" s="1"/>
    </x:row>
    <x:row r="59" ht="25" customHeight="1">
      <x:c r="A59" s="1" t="n">
        <x:v>58</x:v>
      </x:c>
      <x:c r="B59" s="1" t="n">
        <x:v>3</x:v>
      </x:c>
      <x:c r="C59" s="1" t="n">
        <x:v>4</x:v>
      </x:c>
      <x:c r="D59" s="1" t="n">
        <x:v>5</x:v>
      </x:c>
      <x:c r="E59" s="1" t="n">
        <x:v>8</x:v>
      </x:c>
      <x:c r="F59" s="1" t="n">
        <x:f>INDEX('점수'!$B$2:$B$9,B59)</x:f>
        <x:v>76</x:v>
      </x:c>
      <x:c r="G59" s="1" t="n">
        <x:f>INDEX('점수'!$B$2:$B$9,C59)</x:f>
        <x:v>78</x:v>
      </x:c>
      <x:c r="H59" s="1" t="n">
        <x:f>INDEX('점수'!$B$2:$B$9,D59)</x:f>
        <x:v>64</x:v>
      </x:c>
      <x:c r="I59" s="1" t="n">
        <x:f>INDEX('점수'!$B$2:$B$9,E59)</x:f>
        <x:v>70</x:v>
      </x:c>
      <x:c r="J59" s="1" t="n">
        <x:f>AVERAGE(F59:I59)</x:f>
        <x:v>72</x:v>
      </x:c>
      <x:c r="K59" s="1" t="n">
        <x:f>(SUM('점수'!$B$2:$B$9)-SUM(F59:I59))/4</x:f>
        <x:v>70</x:v>
      </x:c>
      <x:c r="L59" s="1" t="n">
        <x:f>J59-K59</x:f>
        <x:v>2</x:v>
      </x:c>
      <x:c r="M59" s="1" t="n">
        <x:f>ABS(L59)</x:f>
        <x:v>2</x:v>
      </x:c>
      <x:c r="N59" s="1" t="n">
        <x:f>IF(M59&gt;=ABS($Q$2),1,0)</x:f>
        <x:v>0</x:v>
      </x:c>
      <x:c r="O59" s="1"/>
      <x:c r="P59" s="1"/>
      <x:c r="Q59" s="1"/>
    </x:row>
    <x:row r="60" ht="25" customHeight="1">
      <x:c r="A60" s="1" t="n">
        <x:v>59</x:v>
      </x:c>
      <x:c r="B60" s="1" t="n">
        <x:v>3</x:v>
      </x:c>
      <x:c r="C60" s="1" t="n">
        <x:v>4</x:v>
      </x:c>
      <x:c r="D60" s="1" t="n">
        <x:v>6</x:v>
      </x:c>
      <x:c r="E60" s="1" t="n">
        <x:v>7</x:v>
      </x:c>
      <x:c r="F60" s="1" t="n">
        <x:f>INDEX('점수'!$B$2:$B$9,B60)</x:f>
        <x:v>76</x:v>
      </x:c>
      <x:c r="G60" s="1" t="n">
        <x:f>INDEX('점수'!$B$2:$B$9,C60)</x:f>
        <x:v>78</x:v>
      </x:c>
      <x:c r="H60" s="1" t="n">
        <x:f>INDEX('점수'!$B$2:$B$9,D60)</x:f>
        <x:v>66</x:v>
      </x:c>
      <x:c r="I60" s="1" t="n">
        <x:f>INDEX('점수'!$B$2:$B$9,E60)</x:f>
        <x:v>68</x:v>
      </x:c>
      <x:c r="J60" s="1" t="n">
        <x:f>AVERAGE(F60:I60)</x:f>
        <x:v>72</x:v>
      </x:c>
      <x:c r="K60" s="1" t="n">
        <x:f>(SUM('점수'!$B$2:$B$9)-SUM(F60:I60))/4</x:f>
        <x:v>70</x:v>
      </x:c>
      <x:c r="L60" s="1" t="n">
        <x:f>J60-K60</x:f>
        <x:v>2</x:v>
      </x:c>
      <x:c r="M60" s="1" t="n">
        <x:f>ABS(L60)</x:f>
        <x:v>2</x:v>
      </x:c>
      <x:c r="N60" s="1" t="n">
        <x:f>IF(M60&gt;=ABS($Q$2),1,0)</x:f>
        <x:v>0</x:v>
      </x:c>
      <x:c r="O60" s="1"/>
      <x:c r="P60" s="1"/>
      <x:c r="Q60" s="1"/>
    </x:row>
    <x:row r="61" ht="25" customHeight="1">
      <x:c r="A61" s="1" t="n">
        <x:v>60</x:v>
      </x:c>
      <x:c r="B61" s="1" t="n">
        <x:v>3</x:v>
      </x:c>
      <x:c r="C61" s="1" t="n">
        <x:v>4</x:v>
      </x:c>
      <x:c r="D61" s="1" t="n">
        <x:v>6</x:v>
      </x:c>
      <x:c r="E61" s="1" t="n">
        <x:v>8</x:v>
      </x:c>
      <x:c r="F61" s="1" t="n">
        <x:f>INDEX('점수'!$B$2:$B$9,B61)</x:f>
        <x:v>76</x:v>
      </x:c>
      <x:c r="G61" s="1" t="n">
        <x:f>INDEX('점수'!$B$2:$B$9,C61)</x:f>
        <x:v>78</x:v>
      </x:c>
      <x:c r="H61" s="1" t="n">
        <x:f>INDEX('점수'!$B$2:$B$9,D61)</x:f>
        <x:v>66</x:v>
      </x:c>
      <x:c r="I61" s="1" t="n">
        <x:f>INDEX('점수'!$B$2:$B$9,E61)</x:f>
        <x:v>70</x:v>
      </x:c>
      <x:c r="J61" s="1" t="n">
        <x:f>AVERAGE(F61:I61)</x:f>
        <x:v>72.5</x:v>
      </x:c>
      <x:c r="K61" s="1" t="n">
        <x:f>(SUM('점수'!$B$2:$B$9)-SUM(F61:I61))/4</x:f>
        <x:v>69.5</x:v>
      </x:c>
      <x:c r="L61" s="1" t="n">
        <x:f>J61-K61</x:f>
        <x:v>3</x:v>
      </x:c>
      <x:c r="M61" s="1" t="n">
        <x:f>ABS(L61)</x:f>
        <x:v>3</x:v>
      </x:c>
      <x:c r="N61" s="1" t="n">
        <x:f>IF(M61&gt;=ABS($Q$2),1,0)</x:f>
        <x:v>0</x:v>
      </x:c>
      <x:c r="O61" s="1"/>
      <x:c r="P61" s="1"/>
      <x:c r="Q61" s="1"/>
    </x:row>
    <x:row r="62" ht="25" customHeight="1">
      <x:c r="A62" s="1" t="n">
        <x:v>61</x:v>
      </x:c>
      <x:c r="B62" s="1" t="n">
        <x:v>3</x:v>
      </x:c>
      <x:c r="C62" s="1" t="n">
        <x:v>4</x:v>
      </x:c>
      <x:c r="D62" s="1" t="n">
        <x:v>7</x:v>
      </x:c>
      <x:c r="E62" s="1" t="n">
        <x:v>8</x:v>
      </x:c>
      <x:c r="F62" s="1" t="n">
        <x:f>INDEX('점수'!$B$2:$B$9,B62)</x:f>
        <x:v>76</x:v>
      </x:c>
      <x:c r="G62" s="1" t="n">
        <x:f>INDEX('점수'!$B$2:$B$9,C62)</x:f>
        <x:v>78</x:v>
      </x:c>
      <x:c r="H62" s="1" t="n">
        <x:f>INDEX('점수'!$B$2:$B$9,D62)</x:f>
        <x:v>68</x:v>
      </x:c>
      <x:c r="I62" s="1" t="n">
        <x:f>INDEX('점수'!$B$2:$B$9,E62)</x:f>
        <x:v>70</x:v>
      </x:c>
      <x:c r="J62" s="1" t="n">
        <x:f>AVERAGE(F62:I62)</x:f>
        <x:v>73</x:v>
      </x:c>
      <x:c r="K62" s="1" t="n">
        <x:f>(SUM('점수'!$B$2:$B$9)-SUM(F62:I62))/4</x:f>
        <x:v>69</x:v>
      </x:c>
      <x:c r="L62" s="1" t="n">
        <x:f>J62-K62</x:f>
        <x:v>4</x:v>
      </x:c>
      <x:c r="M62" s="1" t="n">
        <x:f>ABS(L62)</x:f>
        <x:v>4</x:v>
      </x:c>
      <x:c r="N62" s="1" t="n">
        <x:f>IF(M62&gt;=ABS($Q$2),1,0)</x:f>
        <x:v>0</x:v>
      </x:c>
      <x:c r="O62" s="1"/>
      <x:c r="P62" s="1"/>
      <x:c r="Q62" s="1"/>
    </x:row>
    <x:row r="63" ht="25" customHeight="1">
      <x:c r="A63" s="1" t="n">
        <x:v>62</x:v>
      </x:c>
      <x:c r="B63" s="1" t="n">
        <x:v>3</x:v>
      </x:c>
      <x:c r="C63" s="1" t="n">
        <x:v>5</x:v>
      </x:c>
      <x:c r="D63" s="1" t="n">
        <x:v>6</x:v>
      </x:c>
      <x:c r="E63" s="1" t="n">
        <x:v>7</x:v>
      </x:c>
      <x:c r="F63" s="1" t="n">
        <x:f>INDEX('점수'!$B$2:$B$9,B63)</x:f>
        <x:v>76</x:v>
      </x:c>
      <x:c r="G63" s="1" t="n">
        <x:f>INDEX('점수'!$B$2:$B$9,C63)</x:f>
        <x:v>64</x:v>
      </x:c>
      <x:c r="H63" s="1" t="n">
        <x:f>INDEX('점수'!$B$2:$B$9,D63)</x:f>
        <x:v>66</x:v>
      </x:c>
      <x:c r="I63" s="1" t="n">
        <x:f>INDEX('점수'!$B$2:$B$9,E63)</x:f>
        <x:v>68</x:v>
      </x:c>
      <x:c r="J63" s="1" t="n">
        <x:f>AVERAGE(F63:I63)</x:f>
        <x:v>68.5</x:v>
      </x:c>
      <x:c r="K63" s="1" t="n">
        <x:f>(SUM('점수'!$B$2:$B$9)-SUM(F63:I63))/4</x:f>
        <x:v>73.5</x:v>
      </x:c>
      <x:c r="L63" s="1" t="n">
        <x:f>J63-K63</x:f>
        <x:v>-5</x:v>
      </x:c>
      <x:c r="M63" s="1" t="n">
        <x:f>ABS(L63)</x:f>
        <x:v>5</x:v>
      </x:c>
      <x:c r="N63" s="1" t="n">
        <x:f>IF(M63&gt;=ABS($Q$2),1,0)</x:f>
        <x:v>0</x:v>
      </x:c>
      <x:c r="O63" s="1"/>
      <x:c r="P63" s="1"/>
      <x:c r="Q63" s="1"/>
    </x:row>
    <x:row r="64" ht="25" customHeight="1">
      <x:c r="A64" s="1" t="n">
        <x:v>63</x:v>
      </x:c>
      <x:c r="B64" s="1" t="n">
        <x:v>3</x:v>
      </x:c>
      <x:c r="C64" s="1" t="n">
        <x:v>5</x:v>
      </x:c>
      <x:c r="D64" s="1" t="n">
        <x:v>6</x:v>
      </x:c>
      <x:c r="E64" s="1" t="n">
        <x:v>8</x:v>
      </x:c>
      <x:c r="F64" s="1" t="n">
        <x:f>INDEX('점수'!$B$2:$B$9,B64)</x:f>
        <x:v>76</x:v>
      </x:c>
      <x:c r="G64" s="1" t="n">
        <x:f>INDEX('점수'!$B$2:$B$9,C64)</x:f>
        <x:v>64</x:v>
      </x:c>
      <x:c r="H64" s="1" t="n">
        <x:f>INDEX('점수'!$B$2:$B$9,D64)</x:f>
        <x:v>66</x:v>
      </x:c>
      <x:c r="I64" s="1" t="n">
        <x:f>INDEX('점수'!$B$2:$B$9,E64)</x:f>
        <x:v>70</x:v>
      </x:c>
      <x:c r="J64" s="1" t="n">
        <x:f>AVERAGE(F64:I64)</x:f>
        <x:v>69</x:v>
      </x:c>
      <x:c r="K64" s="1" t="n">
        <x:f>(SUM('점수'!$B$2:$B$9)-SUM(F64:I64))/4</x:f>
        <x:v>73</x:v>
      </x:c>
      <x:c r="L64" s="1" t="n">
        <x:f>J64-K64</x:f>
        <x:v>-4</x:v>
      </x:c>
      <x:c r="M64" s="1" t="n">
        <x:f>ABS(L64)</x:f>
        <x:v>4</x:v>
      </x:c>
      <x:c r="N64" s="1" t="n">
        <x:f>IF(M64&gt;=ABS($Q$2),1,0)</x:f>
        <x:v>0</x:v>
      </x:c>
      <x:c r="O64" s="1"/>
      <x:c r="P64" s="1"/>
      <x:c r="Q64" s="1"/>
    </x:row>
    <x:row r="65" ht="25" customHeight="1">
      <x:c r="A65" s="1" t="n">
        <x:v>64</x:v>
      </x:c>
      <x:c r="B65" s="1" t="n">
        <x:v>3</x:v>
      </x:c>
      <x:c r="C65" s="1" t="n">
        <x:v>5</x:v>
      </x:c>
      <x:c r="D65" s="1" t="n">
        <x:v>7</x:v>
      </x:c>
      <x:c r="E65" s="1" t="n">
        <x:v>8</x:v>
      </x:c>
      <x:c r="F65" s="1" t="n">
        <x:f>INDEX('점수'!$B$2:$B$9,B65)</x:f>
        <x:v>76</x:v>
      </x:c>
      <x:c r="G65" s="1" t="n">
        <x:f>INDEX('점수'!$B$2:$B$9,C65)</x:f>
        <x:v>64</x:v>
      </x:c>
      <x:c r="H65" s="1" t="n">
        <x:f>INDEX('점수'!$B$2:$B$9,D65)</x:f>
        <x:v>68</x:v>
      </x:c>
      <x:c r="I65" s="1" t="n">
        <x:f>INDEX('점수'!$B$2:$B$9,E65)</x:f>
        <x:v>70</x:v>
      </x:c>
      <x:c r="J65" s="1" t="n">
        <x:f>AVERAGE(F65:I65)</x:f>
        <x:v>69.5</x:v>
      </x:c>
      <x:c r="K65" s="1" t="n">
        <x:f>(SUM('점수'!$B$2:$B$9)-SUM(F65:I65))/4</x:f>
        <x:v>72.5</x:v>
      </x:c>
      <x:c r="L65" s="1" t="n">
        <x:f>J65-K65</x:f>
        <x:v>-3</x:v>
      </x:c>
      <x:c r="M65" s="1" t="n">
        <x:f>ABS(L65)</x:f>
        <x:v>3</x:v>
      </x:c>
      <x:c r="N65" s="1" t="n">
        <x:f>IF(M65&gt;=ABS($Q$2),1,0)</x:f>
        <x:v>0</x:v>
      </x:c>
      <x:c r="O65" s="1"/>
      <x:c r="P65" s="1"/>
      <x:c r="Q65" s="1"/>
    </x:row>
    <x:row r="66" ht="25" customHeight="1">
      <x:c r="A66" s="1" t="n">
        <x:v>65</x:v>
      </x:c>
      <x:c r="B66" s="1" t="n">
        <x:v>3</x:v>
      </x:c>
      <x:c r="C66" s="1" t="n">
        <x:v>6</x:v>
      </x:c>
      <x:c r="D66" s="1" t="n">
        <x:v>7</x:v>
      </x:c>
      <x:c r="E66" s="1" t="n">
        <x:v>8</x:v>
      </x:c>
      <x:c r="F66" s="1" t="n">
        <x:f>INDEX('점수'!$B$2:$B$9,B66)</x:f>
        <x:v>76</x:v>
      </x:c>
      <x:c r="G66" s="1" t="n">
        <x:f>INDEX('점수'!$B$2:$B$9,C66)</x:f>
        <x:v>66</x:v>
      </x:c>
      <x:c r="H66" s="1" t="n">
        <x:f>INDEX('점수'!$B$2:$B$9,D66)</x:f>
        <x:v>68</x:v>
      </x:c>
      <x:c r="I66" s="1" t="n">
        <x:f>INDEX('점수'!$B$2:$B$9,E66)</x:f>
        <x:v>70</x:v>
      </x:c>
      <x:c r="J66" s="1" t="n">
        <x:f>AVERAGE(F66:I66)</x:f>
        <x:v>70</x:v>
      </x:c>
      <x:c r="K66" s="1" t="n">
        <x:f>(SUM('점수'!$B$2:$B$9)-SUM(F66:I66))/4</x:f>
        <x:v>72</x:v>
      </x:c>
      <x:c r="L66" s="1" t="n">
        <x:f>J66-K66</x:f>
        <x:v>-2</x:v>
      </x:c>
      <x:c r="M66" s="1" t="n">
        <x:f>ABS(L66)</x:f>
        <x:v>2</x:v>
      </x:c>
      <x:c r="N66" s="1" t="n">
        <x:f>IF(M66&gt;=ABS($Q$2),1,0)</x:f>
        <x:v>0</x:v>
      </x:c>
      <x:c r="O66" s="1"/>
      <x:c r="P66" s="1"/>
      <x:c r="Q66" s="1"/>
    </x:row>
    <x:row r="67" ht="25" customHeight="1">
      <x:c r="A67" s="1" t="n">
        <x:v>66</x:v>
      </x:c>
      <x:c r="B67" s="1" t="n">
        <x:v>4</x:v>
      </x:c>
      <x:c r="C67" s="1" t="n">
        <x:v>5</x:v>
      </x:c>
      <x:c r="D67" s="1" t="n">
        <x:v>6</x:v>
      </x:c>
      <x:c r="E67" s="1" t="n">
        <x:v>7</x:v>
      </x:c>
      <x:c r="F67" s="1" t="n">
        <x:f>INDEX('점수'!$B$2:$B$9,B67)</x:f>
        <x:v>78</x:v>
      </x:c>
      <x:c r="G67" s="1" t="n">
        <x:f>INDEX('점수'!$B$2:$B$9,C67)</x:f>
        <x:v>64</x:v>
      </x:c>
      <x:c r="H67" s="1" t="n">
        <x:f>INDEX('점수'!$B$2:$B$9,D67)</x:f>
        <x:v>66</x:v>
      </x:c>
      <x:c r="I67" s="1" t="n">
        <x:f>INDEX('점수'!$B$2:$B$9,E67)</x:f>
        <x:v>68</x:v>
      </x:c>
      <x:c r="J67" s="1" t="n">
        <x:f>AVERAGE(F67:I67)</x:f>
        <x:v>69</x:v>
      </x:c>
      <x:c r="K67" s="1" t="n">
        <x:f>(SUM('점수'!$B$2:$B$9)-SUM(F67:I67))/4</x:f>
        <x:v>73</x:v>
      </x:c>
      <x:c r="L67" s="1" t="n">
        <x:f>J67-K67</x:f>
        <x:v>-4</x:v>
      </x:c>
      <x:c r="M67" s="1" t="n">
        <x:f>ABS(L67)</x:f>
        <x:v>4</x:v>
      </x:c>
      <x:c r="N67" s="1" t="n">
        <x:f>IF(M67&gt;=ABS($Q$2),1,0)</x:f>
        <x:v>0</x:v>
      </x:c>
      <x:c r="O67" s="1"/>
      <x:c r="P67" s="1"/>
      <x:c r="Q67" s="1"/>
    </x:row>
    <x:row r="68" ht="25" customHeight="1">
      <x:c r="A68" s="1" t="n">
        <x:v>67</x:v>
      </x:c>
      <x:c r="B68" s="1" t="n">
        <x:v>4</x:v>
      </x:c>
      <x:c r="C68" s="1" t="n">
        <x:v>5</x:v>
      </x:c>
      <x:c r="D68" s="1" t="n">
        <x:v>6</x:v>
      </x:c>
      <x:c r="E68" s="1" t="n">
        <x:v>8</x:v>
      </x:c>
      <x:c r="F68" s="1" t="n">
        <x:f>INDEX('점수'!$B$2:$B$9,B68)</x:f>
        <x:v>78</x:v>
      </x:c>
      <x:c r="G68" s="1" t="n">
        <x:f>INDEX('점수'!$B$2:$B$9,C68)</x:f>
        <x:v>64</x:v>
      </x:c>
      <x:c r="H68" s="1" t="n">
        <x:f>INDEX('점수'!$B$2:$B$9,D68)</x:f>
        <x:v>66</x:v>
      </x:c>
      <x:c r="I68" s="1" t="n">
        <x:f>INDEX('점수'!$B$2:$B$9,E68)</x:f>
        <x:v>70</x:v>
      </x:c>
      <x:c r="J68" s="1" t="n">
        <x:f>AVERAGE(F68:I68)</x:f>
        <x:v>69.5</x:v>
      </x:c>
      <x:c r="K68" s="1" t="n">
        <x:f>(SUM('점수'!$B$2:$B$9)-SUM(F68:I68))/4</x:f>
        <x:v>72.5</x:v>
      </x:c>
      <x:c r="L68" s="1" t="n">
        <x:f>J68-K68</x:f>
        <x:v>-3</x:v>
      </x:c>
      <x:c r="M68" s="1" t="n">
        <x:f>ABS(L68)</x:f>
        <x:v>3</x:v>
      </x:c>
      <x:c r="N68" s="1" t="n">
        <x:f>IF(M68&gt;=ABS($Q$2),1,0)</x:f>
        <x:v>0</x:v>
      </x:c>
      <x:c r="O68" s="1"/>
      <x:c r="P68" s="1"/>
      <x:c r="Q68" s="1"/>
    </x:row>
    <x:row r="69" ht="25" customHeight="1">
      <x:c r="A69" s="1" t="n">
        <x:v>68</x:v>
      </x:c>
      <x:c r="B69" s="1" t="n">
        <x:v>4</x:v>
      </x:c>
      <x:c r="C69" s="1" t="n">
        <x:v>5</x:v>
      </x:c>
      <x:c r="D69" s="1" t="n">
        <x:v>7</x:v>
      </x:c>
      <x:c r="E69" s="1" t="n">
        <x:v>8</x:v>
      </x:c>
      <x:c r="F69" s="1" t="n">
        <x:f>INDEX('점수'!$B$2:$B$9,B69)</x:f>
        <x:v>78</x:v>
      </x:c>
      <x:c r="G69" s="1" t="n">
        <x:f>INDEX('점수'!$B$2:$B$9,C69)</x:f>
        <x:v>64</x:v>
      </x:c>
      <x:c r="H69" s="1" t="n">
        <x:f>INDEX('점수'!$B$2:$B$9,D69)</x:f>
        <x:v>68</x:v>
      </x:c>
      <x:c r="I69" s="1" t="n">
        <x:f>INDEX('점수'!$B$2:$B$9,E69)</x:f>
        <x:v>70</x:v>
      </x:c>
      <x:c r="J69" s="1" t="n">
        <x:f>AVERAGE(F69:I69)</x:f>
        <x:v>70</x:v>
      </x:c>
      <x:c r="K69" s="1" t="n">
        <x:f>(SUM('점수'!$B$2:$B$9)-SUM(F69:I69))/4</x:f>
        <x:v>72</x:v>
      </x:c>
      <x:c r="L69" s="1" t="n">
        <x:f>J69-K69</x:f>
        <x:v>-2</x:v>
      </x:c>
      <x:c r="M69" s="1" t="n">
        <x:f>ABS(L69)</x:f>
        <x:v>2</x:v>
      </x:c>
      <x:c r="N69" s="1" t="n">
        <x:f>IF(M69&gt;=ABS($Q$2),1,0)</x:f>
        <x:v>0</x:v>
      </x:c>
      <x:c r="O69" s="1"/>
      <x:c r="P69" s="1"/>
      <x:c r="Q69" s="1"/>
    </x:row>
    <x:row r="70" ht="25" customHeight="1">
      <x:c r="A70" s="1" t="n">
        <x:v>69</x:v>
      </x:c>
      <x:c r="B70" s="1" t="n">
        <x:v>4</x:v>
      </x:c>
      <x:c r="C70" s="1" t="n">
        <x:v>6</x:v>
      </x:c>
      <x:c r="D70" s="1" t="n">
        <x:v>7</x:v>
      </x:c>
      <x:c r="E70" s="1" t="n">
        <x:v>8</x:v>
      </x:c>
      <x:c r="F70" s="1" t="n">
        <x:f>INDEX('점수'!$B$2:$B$9,B70)</x:f>
        <x:v>78</x:v>
      </x:c>
      <x:c r="G70" s="1" t="n">
        <x:f>INDEX('점수'!$B$2:$B$9,C70)</x:f>
        <x:v>66</x:v>
      </x:c>
      <x:c r="H70" s="1" t="n">
        <x:f>INDEX('점수'!$B$2:$B$9,D70)</x:f>
        <x:v>68</x:v>
      </x:c>
      <x:c r="I70" s="1" t="n">
        <x:f>INDEX('점수'!$B$2:$B$9,E70)</x:f>
        <x:v>70</x:v>
      </x:c>
      <x:c r="J70" s="1" t="n">
        <x:f>AVERAGE(F70:I70)</x:f>
        <x:v>70.5</x:v>
      </x:c>
      <x:c r="K70" s="1" t="n">
        <x:f>(SUM('점수'!$B$2:$B$9)-SUM(F70:I70))/4</x:f>
        <x:v>71.5</x:v>
      </x:c>
      <x:c r="L70" s="1" t="n">
        <x:f>J70-K70</x:f>
        <x:v>-1</x:v>
      </x:c>
      <x:c r="M70" s="1" t="n">
        <x:f>ABS(L70)</x:f>
        <x:v>1</x:v>
      </x:c>
      <x:c r="N70" s="1" t="n">
        <x:f>IF(M70&gt;=ABS($Q$2),1,0)</x:f>
        <x:v>0</x:v>
      </x:c>
      <x:c r="O70" s="1"/>
      <x:c r="P70" s="1"/>
      <x:c r="Q70" s="1"/>
    </x:row>
    <x:row r="71" ht="25" customHeight="1">
      <x:c r="A71" s="1" t="n">
        <x:v>70</x:v>
      </x:c>
      <x:c r="B71" s="1" t="n">
        <x:v>5</x:v>
      </x:c>
      <x:c r="C71" s="1" t="n">
        <x:v>6</x:v>
      </x:c>
      <x:c r="D71" s="1" t="n">
        <x:v>7</x:v>
      </x:c>
      <x:c r="E71" s="1" t="n">
        <x:v>8</x:v>
      </x:c>
      <x:c r="F71" s="1" t="n">
        <x:f>INDEX('점수'!$B$2:$B$9,B71)</x:f>
        <x:v>64</x:v>
      </x:c>
      <x:c r="G71" s="1" t="n">
        <x:f>INDEX('점수'!$B$2:$B$9,C71)</x:f>
        <x:v>66</x:v>
      </x:c>
      <x:c r="H71" s="1" t="n">
        <x:f>INDEX('점수'!$B$2:$B$9,D71)</x:f>
        <x:v>68</x:v>
      </x:c>
      <x:c r="I71" s="1" t="n">
        <x:f>INDEX('점수'!$B$2:$B$9,E71)</x:f>
        <x:v>70</x:v>
      </x:c>
      <x:c r="J71" s="1" t="n">
        <x:f>AVERAGE(F71:I71)</x:f>
        <x:v>67</x:v>
      </x:c>
      <x:c r="K71" s="1" t="n">
        <x:f>(SUM('점수'!$B$2:$B$9)-SUM(F71:I71))/4</x:f>
        <x:v>75</x:v>
      </x:c>
      <x:c r="L71" s="1" t="n">
        <x:f>J71-K71</x:f>
        <x:v>-8</x:v>
      </x:c>
      <x:c r="M71" s="1" t="n">
        <x:f>ABS(L71)</x:f>
        <x:v>8</x:v>
      </x:c>
      <x:c r="N71" s="1" t="n">
        <x:f>IF(M71&gt;=ABS($Q$2),1,0)</x:f>
        <x:v>1</x:v>
      </x:c>
      <x:c r="O71" s="1"/>
      <x:c r="P71" s="1"/>
      <x:c r="Q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 ht="30" customHeight="1">
      <x:c r="A77" s="4" t="str">
        <x:v>순서</x:v>
      </x:c>
      <x:c r="B77" s="4" t="str">
        <x:v>A위치1</x:v>
      </x:c>
      <x:c r="C77" s="4" t="str">
        <x:v>A위치2</x:v>
      </x:c>
      <x:c r="D77" s="4" t="str">
        <x:v>A위치3</x:v>
      </x:c>
      <x:c r="E77" s="4" t="str">
        <x:v>A위치4</x:v>
      </x:c>
      <x:c r="F77" s="4" t="str">
        <x:v>A점수1</x:v>
      </x:c>
      <x:c r="G77" s="4" t="str">
        <x:v>A점수2</x:v>
      </x:c>
      <x:c r="H77" s="4" t="str">
        <x:v>A점수3</x:v>
      </x:c>
      <x:c r="I77" s="4" t="str">
        <x:v>A점수4</x:v>
      </x:c>
      <x:c r="J77" s="4" t="str">
        <x:v>A평균</x:v>
      </x:c>
      <x:c r="K77" s="4" t="str">
        <x:v>B평균</x:v>
      </x:c>
      <x:c r="L77" s="4" t="str">
        <x:v>차이A-B</x:v>
      </x:c>
      <x:c r="M77" s="4" t="str">
        <x:v>절대차이</x:v>
      </x:c>
      <x:c r="N77" s="4" t="str">
        <x:v>극단1/0</x:v>
      </x:c>
      <x:c r="O77" s="1"/>
      <x:c r="P77" s="4" t="str">
        <x:v>무작위화검정</x:v>
      </x:c>
      <x:c r="Q77" s="4" t="str">
        <x:v>값</x:v>
      </x:c>
    </x:row>
    <x:row r="78" ht="25" customHeight="1">
      <x:c r="A78" s="1" t="n">
        <x:v>1</x:v>
      </x:c>
      <x:c r="B78" s="1" t="n">
        <x:v>1</x:v>
      </x:c>
      <x:c r="C78" s="1" t="n">
        <x:v>2</x:v>
      </x:c>
      <x:c r="D78" s="1" t="n">
        <x:v>3</x:v>
      </x:c>
      <x:c r="E78" s="1" t="n">
        <x:v>4</x:v>
      </x:c>
      <x:c r="F78" s="1" t="n">
        <x:f>INDEX('점수'!$D$2:$D$9,B78)</x:f>
        <x:v>1</x:v>
      </x:c>
      <x:c r="G78" s="1" t="n">
        <x:f>INDEX('점수'!$D$2:$D$9,C78)</x:f>
        <x:v>2</x:v>
      </x:c>
      <x:c r="H78" s="1" t="n">
        <x:f>INDEX('점수'!$D$2:$D$9,D78)</x:f>
        <x:v>3</x:v>
      </x:c>
      <x:c r="I78" s="1" t="n">
        <x:f>INDEX('점수'!$D$2:$D$9,E78)</x:f>
        <x:v>4</x:v>
      </x:c>
      <x:c r="J78" s="1" t="n">
        <x:f>AVERAGE(F78:I78)</x:f>
        <x:v>2.5</x:v>
      </x:c>
      <x:c r="K78" s="1" t="n">
        <x:f>(SUM('점수'!$D$2:$D$9)-SUM(F78:I78))/4</x:f>
        <x:v>6.5</x:v>
      </x:c>
      <x:c r="L78" s="1" t="n">
        <x:f>J78-K78</x:f>
        <x:v>-4</x:v>
      </x:c>
      <x:c r="M78" s="1" t="n">
        <x:f>ABS(L78)</x:f>
        <x:v>4</x:v>
      </x:c>
      <x:c r="N78" s="1" t="n">
        <x:f>IF(M78&gt;=ABS($Q$78),1,0)</x:f>
        <x:v>1</x:v>
      </x:c>
      <x:c r="O78" s="1"/>
      <x:c r="P78" s="1" t="str">
        <x:v>관측 차이</x:v>
      </x:c>
      <x:c r="Q78" s="1" t="n">
        <x:f>AVERAGEIFS('점수'!$D$2:$D$9,'점수'!$E$2:$E$9,"A")-AVERAGEIFS('점수'!$D$2:$D$9,'점수'!$E$2:$E$9,"B")</x:f>
        <x:v>-2</x:v>
      </x:c>
    </x:row>
    <x:row r="79" ht="25" customHeight="1">
      <x:c r="A79" s="1" t="n">
        <x:v>2</x:v>
      </x:c>
      <x:c r="B79" s="1" t="n">
        <x:v>1</x:v>
      </x:c>
      <x:c r="C79" s="1" t="n">
        <x:v>2</x:v>
      </x:c>
      <x:c r="D79" s="1" t="n">
        <x:v>3</x:v>
      </x:c>
      <x:c r="E79" s="1" t="n">
        <x:v>5</x:v>
      </x:c>
      <x:c r="F79" s="1" t="n">
        <x:f>INDEX('점수'!$D$2:$D$9,B79)</x:f>
        <x:v>1</x:v>
      </x:c>
      <x:c r="G79" s="1" t="n">
        <x:f>INDEX('점수'!$D$2:$D$9,C79)</x:f>
        <x:v>2</x:v>
      </x:c>
      <x:c r="H79" s="1" t="n">
        <x:f>INDEX('점수'!$D$2:$D$9,D79)</x:f>
        <x:v>3</x:v>
      </x:c>
      <x:c r="I79" s="1" t="n">
        <x:f>INDEX('점수'!$D$2:$D$9,E79)</x:f>
        <x:v>5</x:v>
      </x:c>
      <x:c r="J79" s="1" t="n">
        <x:f>AVERAGE(F79:I79)</x:f>
        <x:v>2.75</x:v>
      </x:c>
      <x:c r="K79" s="1" t="n">
        <x:f>(SUM('점수'!$D$2:$D$9)-SUM(F79:I79))/4</x:f>
        <x:v>6.25</x:v>
      </x:c>
      <x:c r="L79" s="1" t="n">
        <x:f>J79-K79</x:f>
        <x:v>-3.5</x:v>
      </x:c>
      <x:c r="M79" s="1" t="n">
        <x:f>ABS(L79)</x:f>
        <x:v>3.5</x:v>
      </x:c>
      <x:c r="N79" s="1" t="n">
        <x:f>IF(M79&gt;=ABS($Q$78),1,0)</x:f>
        <x:v>1</x:v>
      </x:c>
      <x:c r="O79" s="1"/>
      <x:c r="P79" s="1" t="str">
        <x:v>전체 배정 수</x:v>
      </x:c>
      <x:c r="Q79" s="1" t="n">
        <x:f>COUNT(L78:L147)</x:f>
        <x:v>70</x:v>
      </x:c>
    </x:row>
    <x:row r="80" ht="25" customHeight="1">
      <x:c r="A80" s="1" t="n">
        <x:v>3</x:v>
      </x:c>
      <x:c r="B80" s="1" t="n">
        <x:v>1</x:v>
      </x:c>
      <x:c r="C80" s="1" t="n">
        <x:v>2</x:v>
      </x:c>
      <x:c r="D80" s="1" t="n">
        <x:v>3</x:v>
      </x:c>
      <x:c r="E80" s="1" t="n">
        <x:v>6</x:v>
      </x:c>
      <x:c r="F80" s="1" t="n">
        <x:f>INDEX('점수'!$D$2:$D$9,B80)</x:f>
        <x:v>1</x:v>
      </x:c>
      <x:c r="G80" s="1" t="n">
        <x:f>INDEX('점수'!$D$2:$D$9,C80)</x:f>
        <x:v>2</x:v>
      </x:c>
      <x:c r="H80" s="1" t="n">
        <x:f>INDEX('점수'!$D$2:$D$9,D80)</x:f>
        <x:v>3</x:v>
      </x:c>
      <x:c r="I80" s="1" t="n">
        <x:f>INDEX('점수'!$D$2:$D$9,E80)</x:f>
        <x:v>6</x:v>
      </x:c>
      <x:c r="J80" s="1" t="n">
        <x:f>AVERAGE(F80:I80)</x:f>
        <x:v>3</x:v>
      </x:c>
      <x:c r="K80" s="1" t="n">
        <x:f>(SUM('점수'!$D$2:$D$9)-SUM(F80:I80))/4</x:f>
        <x:v>6</x:v>
      </x:c>
      <x:c r="L80" s="1" t="n">
        <x:f>J80-K80</x:f>
        <x:v>-3</x:v>
      </x:c>
      <x:c r="M80" s="1" t="n">
        <x:f>ABS(L80)</x:f>
        <x:v>3</x:v>
      </x:c>
      <x:c r="N80" s="1" t="n">
        <x:f>IF(M80&gt;=ABS($Q$78),1,0)</x:f>
        <x:v>1</x:v>
      </x:c>
      <x:c r="O80" s="1"/>
      <x:c r="P80" s="1" t="str">
        <x:v>극단 배정 수</x:v>
      </x:c>
      <x:c r="Q80" s="1" t="n">
        <x:f>COUNTIFS(M78:M147,"&gt;="&amp;ABS(Q78))</x:f>
        <x:v>24</x:v>
      </x:c>
    </x:row>
    <x:row r="81" ht="25" customHeight="1">
      <x:c r="A81" s="1" t="n">
        <x:v>4</x:v>
      </x:c>
      <x:c r="B81" s="1" t="n">
        <x:v>1</x:v>
      </x:c>
      <x:c r="C81" s="1" t="n">
        <x:v>2</x:v>
      </x:c>
      <x:c r="D81" s="1" t="n">
        <x:v>3</x:v>
      </x:c>
      <x:c r="E81" s="1" t="n">
        <x:v>7</x:v>
      </x:c>
      <x:c r="F81" s="1" t="n">
        <x:f>INDEX('점수'!$D$2:$D$9,B81)</x:f>
        <x:v>1</x:v>
      </x:c>
      <x:c r="G81" s="1" t="n">
        <x:f>INDEX('점수'!$D$2:$D$9,C81)</x:f>
        <x:v>2</x:v>
      </x:c>
      <x:c r="H81" s="1" t="n">
        <x:f>INDEX('점수'!$D$2:$D$9,D81)</x:f>
        <x:v>3</x:v>
      </x:c>
      <x:c r="I81" s="1" t="n">
        <x:f>INDEX('점수'!$D$2:$D$9,E81)</x:f>
        <x:v>7</x:v>
      </x:c>
      <x:c r="J81" s="1" t="n">
        <x:f>AVERAGE(F81:I81)</x:f>
        <x:v>3.25</x:v>
      </x:c>
      <x:c r="K81" s="1" t="n">
        <x:f>(SUM('점수'!$D$2:$D$9)-SUM(F81:I81))/4</x:f>
        <x:v>5.75</x:v>
      </x:c>
      <x:c r="L81" s="1" t="n">
        <x:f>J81-K81</x:f>
        <x:v>-2.5</x:v>
      </x:c>
      <x:c r="M81" s="1" t="n">
        <x:f>ABS(L81)</x:f>
        <x:v>2.5</x:v>
      </x:c>
      <x:c r="N81" s="1" t="n">
        <x:f>IF(M81&gt;=ABS($Q$78),1,0)</x:f>
        <x:v>1</x:v>
      </x:c>
      <x:c r="O81" s="1"/>
      <x:c r="P81" s="1" t="str">
        <x:v>양측 정확p값</x:v>
      </x:c>
      <x:c r="Q81" s="6" t="n">
        <x:f>Q80/Q79</x:f>
        <x:v>0.34285714285714286</x:v>
      </x:c>
    </x:row>
    <x:row r="82" ht="25" customHeight="1">
      <x:c r="A82" s="1" t="n">
        <x:v>5</x:v>
      </x:c>
      <x:c r="B82" s="1" t="n">
        <x:v>1</x:v>
      </x:c>
      <x:c r="C82" s="1" t="n">
        <x:v>2</x:v>
      </x:c>
      <x:c r="D82" s="1" t="n">
        <x:v>3</x:v>
      </x:c>
      <x:c r="E82" s="1" t="n">
        <x:v>8</x:v>
      </x:c>
      <x:c r="F82" s="1" t="n">
        <x:f>INDEX('점수'!$D$2:$D$9,B82)</x:f>
        <x:v>1</x:v>
      </x:c>
      <x:c r="G82" s="1" t="n">
        <x:f>INDEX('점수'!$D$2:$D$9,C82)</x:f>
        <x:v>2</x:v>
      </x:c>
      <x:c r="H82" s="1" t="n">
        <x:f>INDEX('점수'!$D$2:$D$9,D82)</x:f>
        <x:v>3</x:v>
      </x:c>
      <x:c r="I82" s="1" t="n">
        <x:f>INDEX('점수'!$D$2:$D$9,E82)</x:f>
        <x:v>8</x:v>
      </x:c>
      <x:c r="J82" s="1" t="n">
        <x:f>AVERAGE(F82:I82)</x:f>
        <x:v>3.5</x:v>
      </x:c>
      <x:c r="K82" s="1" t="n">
        <x:f>(SUM('점수'!$D$2:$D$9)-SUM(F82:I82))/4</x:f>
        <x:v>5.5</x:v>
      </x:c>
      <x:c r="L82" s="1" t="n">
        <x:f>J82-K82</x:f>
        <x:v>-2</x:v>
      </x:c>
      <x:c r="M82" s="1" t="n">
        <x:f>ABS(L82)</x:f>
        <x:v>2</x:v>
      </x:c>
      <x:c r="N82" s="1" t="n">
        <x:f>IF(M82&gt;=ABS($Q$78),1,0)</x:f>
        <x:v>1</x:v>
      </x:c>
      <x:c r="O82" s="1"/>
      <x:c r="P82" s="1"/>
      <x:c r="Q82" s="1"/>
    </x:row>
    <x:row r="83" ht="25" customHeight="1">
      <x:c r="A83" s="1" t="n">
        <x:v>6</x:v>
      </x:c>
      <x:c r="B83" s="1" t="n">
        <x:v>1</x:v>
      </x:c>
      <x:c r="C83" s="1" t="n">
        <x:v>2</x:v>
      </x:c>
      <x:c r="D83" s="1" t="n">
        <x:v>4</x:v>
      </x:c>
      <x:c r="E83" s="1" t="n">
        <x:v>5</x:v>
      </x:c>
      <x:c r="F83" s="1" t="n">
        <x:f>INDEX('점수'!$D$2:$D$9,B83)</x:f>
        <x:v>1</x:v>
      </x:c>
      <x:c r="G83" s="1" t="n">
        <x:f>INDEX('점수'!$D$2:$D$9,C83)</x:f>
        <x:v>2</x:v>
      </x:c>
      <x:c r="H83" s="1" t="n">
        <x:f>INDEX('점수'!$D$2:$D$9,D83)</x:f>
        <x:v>4</x:v>
      </x:c>
      <x:c r="I83" s="1" t="n">
        <x:f>INDEX('점수'!$D$2:$D$9,E83)</x:f>
        <x:v>5</x:v>
      </x:c>
      <x:c r="J83" s="1" t="n">
        <x:f>AVERAGE(F83:I83)</x:f>
        <x:v>3</x:v>
      </x:c>
      <x:c r="K83" s="1" t="n">
        <x:f>(SUM('점수'!$D$2:$D$9)-SUM(F83:I83))/4</x:f>
        <x:v>6</x:v>
      </x:c>
      <x:c r="L83" s="1" t="n">
        <x:f>J83-K83</x:f>
        <x:v>-3</x:v>
      </x:c>
      <x:c r="M83" s="1" t="n">
        <x:f>ABS(L83)</x:f>
        <x:v>3</x:v>
      </x:c>
      <x:c r="N83" s="1" t="n">
        <x:f>IF(M83&gt;=ABS($Q$78),1,0)</x:f>
        <x:v>1</x:v>
      </x:c>
      <x:c r="O83" s="1"/>
      <x:c r="P83" s="1"/>
      <x:c r="Q83" s="1"/>
    </x:row>
    <x:row r="84" ht="25" customHeight="1">
      <x:c r="A84" s="1" t="n">
        <x:v>7</x:v>
      </x:c>
      <x:c r="B84" s="1" t="n">
        <x:v>1</x:v>
      </x:c>
      <x:c r="C84" s="1" t="n">
        <x:v>2</x:v>
      </x:c>
      <x:c r="D84" s="1" t="n">
        <x:v>4</x:v>
      </x:c>
      <x:c r="E84" s="1" t="n">
        <x:v>6</x:v>
      </x:c>
      <x:c r="F84" s="1" t="n">
        <x:f>INDEX('점수'!$D$2:$D$9,B84)</x:f>
        <x:v>1</x:v>
      </x:c>
      <x:c r="G84" s="1" t="n">
        <x:f>INDEX('점수'!$D$2:$D$9,C84)</x:f>
        <x:v>2</x:v>
      </x:c>
      <x:c r="H84" s="1" t="n">
        <x:f>INDEX('점수'!$D$2:$D$9,D84)</x:f>
        <x:v>4</x:v>
      </x:c>
      <x:c r="I84" s="1" t="n">
        <x:f>INDEX('점수'!$D$2:$D$9,E84)</x:f>
        <x:v>6</x:v>
      </x:c>
      <x:c r="J84" s="1" t="n">
        <x:f>AVERAGE(F84:I84)</x:f>
        <x:v>3.25</x:v>
      </x:c>
      <x:c r="K84" s="1" t="n">
        <x:f>(SUM('점수'!$D$2:$D$9)-SUM(F84:I84))/4</x:f>
        <x:v>5.75</x:v>
      </x:c>
      <x:c r="L84" s="1" t="n">
        <x:f>J84-K84</x:f>
        <x:v>-2.5</x:v>
      </x:c>
      <x:c r="M84" s="1" t="n">
        <x:f>ABS(L84)</x:f>
        <x:v>2.5</x:v>
      </x:c>
      <x:c r="N84" s="1" t="n">
        <x:f>IF(M84&gt;=ABS($Q$78),1,0)</x:f>
        <x:v>1</x:v>
      </x:c>
      <x:c r="O84" s="1"/>
      <x:c r="P84" s="1"/>
      <x:c r="Q84" s="1"/>
    </x:row>
    <x:row r="85" ht="25" customHeight="1">
      <x:c r="A85" s="1" t="n">
        <x:v>8</x:v>
      </x:c>
      <x:c r="B85" s="1" t="n">
        <x:v>1</x:v>
      </x:c>
      <x:c r="C85" s="1" t="n">
        <x:v>2</x:v>
      </x:c>
      <x:c r="D85" s="1" t="n">
        <x:v>4</x:v>
      </x:c>
      <x:c r="E85" s="1" t="n">
        <x:v>7</x:v>
      </x:c>
      <x:c r="F85" s="1" t="n">
        <x:f>INDEX('점수'!$D$2:$D$9,B85)</x:f>
        <x:v>1</x:v>
      </x:c>
      <x:c r="G85" s="1" t="n">
        <x:f>INDEX('점수'!$D$2:$D$9,C85)</x:f>
        <x:v>2</x:v>
      </x:c>
      <x:c r="H85" s="1" t="n">
        <x:f>INDEX('점수'!$D$2:$D$9,D85)</x:f>
        <x:v>4</x:v>
      </x:c>
      <x:c r="I85" s="1" t="n">
        <x:f>INDEX('점수'!$D$2:$D$9,E85)</x:f>
        <x:v>7</x:v>
      </x:c>
      <x:c r="J85" s="1" t="n">
        <x:f>AVERAGE(F85:I85)</x:f>
        <x:v>3.5</x:v>
      </x:c>
      <x:c r="K85" s="1" t="n">
        <x:f>(SUM('점수'!$D$2:$D$9)-SUM(F85:I85))/4</x:f>
        <x:v>5.5</x:v>
      </x:c>
      <x:c r="L85" s="1" t="n">
        <x:f>J85-K85</x:f>
        <x:v>-2</x:v>
      </x:c>
      <x:c r="M85" s="1" t="n">
        <x:f>ABS(L85)</x:f>
        <x:v>2</x:v>
      </x:c>
      <x:c r="N85" s="1" t="n">
        <x:f>IF(M85&gt;=ABS($Q$78),1,0)</x:f>
        <x:v>1</x:v>
      </x:c>
      <x:c r="O85" s="1"/>
      <x:c r="P85" s="1"/>
      <x:c r="Q85" s="1"/>
    </x:row>
    <x:row r="86" ht="25" customHeight="1">
      <x:c r="A86" s="1" t="n">
        <x:v>9</x:v>
      </x:c>
      <x:c r="B86" s="1" t="n">
        <x:v>1</x:v>
      </x:c>
      <x:c r="C86" s="1" t="n">
        <x:v>2</x:v>
      </x:c>
      <x:c r="D86" s="1" t="n">
        <x:v>4</x:v>
      </x:c>
      <x:c r="E86" s="1" t="n">
        <x:v>8</x:v>
      </x:c>
      <x:c r="F86" s="1" t="n">
        <x:f>INDEX('점수'!$D$2:$D$9,B86)</x:f>
        <x:v>1</x:v>
      </x:c>
      <x:c r="G86" s="1" t="n">
        <x:f>INDEX('점수'!$D$2:$D$9,C86)</x:f>
        <x:v>2</x:v>
      </x:c>
      <x:c r="H86" s="1" t="n">
        <x:f>INDEX('점수'!$D$2:$D$9,D86)</x:f>
        <x:v>4</x:v>
      </x:c>
      <x:c r="I86" s="1" t="n">
        <x:f>INDEX('점수'!$D$2:$D$9,E86)</x:f>
        <x:v>8</x:v>
      </x:c>
      <x:c r="J86" s="1" t="n">
        <x:f>AVERAGE(F86:I86)</x:f>
        <x:v>3.75</x:v>
      </x:c>
      <x:c r="K86" s="1" t="n">
        <x:f>(SUM('점수'!$D$2:$D$9)-SUM(F86:I86))/4</x:f>
        <x:v>5.25</x:v>
      </x:c>
      <x:c r="L86" s="1" t="n">
        <x:f>J86-K86</x:f>
        <x:v>-1.5</x:v>
      </x:c>
      <x:c r="M86" s="1" t="n">
        <x:f>ABS(L86)</x:f>
        <x:v>1.5</x:v>
      </x:c>
      <x:c r="N86" s="1" t="n">
        <x:f>IF(M86&gt;=ABS($Q$78),1,0)</x:f>
        <x:v>0</x:v>
      </x:c>
      <x:c r="O86" s="1"/>
      <x:c r="P86" s="1"/>
      <x:c r="Q86" s="1"/>
    </x:row>
    <x:row r="87" ht="25" customHeight="1">
      <x:c r="A87" s="1" t="n">
        <x:v>10</x:v>
      </x:c>
      <x:c r="B87" s="1" t="n">
        <x:v>1</x:v>
      </x:c>
      <x:c r="C87" s="1" t="n">
        <x:v>2</x:v>
      </x:c>
      <x:c r="D87" s="1" t="n">
        <x:v>5</x:v>
      </x:c>
      <x:c r="E87" s="1" t="n">
        <x:v>6</x:v>
      </x:c>
      <x:c r="F87" s="1" t="n">
        <x:f>INDEX('점수'!$D$2:$D$9,B87)</x:f>
        <x:v>1</x:v>
      </x:c>
      <x:c r="G87" s="1" t="n">
        <x:f>INDEX('점수'!$D$2:$D$9,C87)</x:f>
        <x:v>2</x:v>
      </x:c>
      <x:c r="H87" s="1" t="n">
        <x:f>INDEX('점수'!$D$2:$D$9,D87)</x:f>
        <x:v>5</x:v>
      </x:c>
      <x:c r="I87" s="1" t="n">
        <x:f>INDEX('점수'!$D$2:$D$9,E87)</x:f>
        <x:v>6</x:v>
      </x:c>
      <x:c r="J87" s="1" t="n">
        <x:f>AVERAGE(F87:I87)</x:f>
        <x:v>3.5</x:v>
      </x:c>
      <x:c r="K87" s="1" t="n">
        <x:f>(SUM('점수'!$D$2:$D$9)-SUM(F87:I87))/4</x:f>
        <x:v>5.5</x:v>
      </x:c>
      <x:c r="L87" s="1" t="n">
        <x:f>J87-K87</x:f>
        <x:v>-2</x:v>
      </x:c>
      <x:c r="M87" s="1" t="n">
        <x:f>ABS(L87)</x:f>
        <x:v>2</x:v>
      </x:c>
      <x:c r="N87" s="1" t="n">
        <x:f>IF(M87&gt;=ABS($Q$78),1,0)</x:f>
        <x:v>1</x:v>
      </x:c>
      <x:c r="O87" s="1"/>
      <x:c r="P87" s="1"/>
      <x:c r="Q87" s="1"/>
    </x:row>
    <x:row r="88" ht="25" customHeight="1">
      <x:c r="A88" s="1" t="n">
        <x:v>11</x:v>
      </x:c>
      <x:c r="B88" s="1" t="n">
        <x:v>1</x:v>
      </x:c>
      <x:c r="C88" s="1" t="n">
        <x:v>2</x:v>
      </x:c>
      <x:c r="D88" s="1" t="n">
        <x:v>5</x:v>
      </x:c>
      <x:c r="E88" s="1" t="n">
        <x:v>7</x:v>
      </x:c>
      <x:c r="F88" s="1" t="n">
        <x:f>INDEX('점수'!$D$2:$D$9,B88)</x:f>
        <x:v>1</x:v>
      </x:c>
      <x:c r="G88" s="1" t="n">
        <x:f>INDEX('점수'!$D$2:$D$9,C88)</x:f>
        <x:v>2</x:v>
      </x:c>
      <x:c r="H88" s="1" t="n">
        <x:f>INDEX('점수'!$D$2:$D$9,D88)</x:f>
        <x:v>5</x:v>
      </x:c>
      <x:c r="I88" s="1" t="n">
        <x:f>INDEX('점수'!$D$2:$D$9,E88)</x:f>
        <x:v>7</x:v>
      </x:c>
      <x:c r="J88" s="1" t="n">
        <x:f>AVERAGE(F88:I88)</x:f>
        <x:v>3.75</x:v>
      </x:c>
      <x:c r="K88" s="1" t="n">
        <x:f>(SUM('점수'!$D$2:$D$9)-SUM(F88:I88))/4</x:f>
        <x:v>5.25</x:v>
      </x:c>
      <x:c r="L88" s="1" t="n">
        <x:f>J88-K88</x:f>
        <x:v>-1.5</x:v>
      </x:c>
      <x:c r="M88" s="1" t="n">
        <x:f>ABS(L88)</x:f>
        <x:v>1.5</x:v>
      </x:c>
      <x:c r="N88" s="1" t="n">
        <x:f>IF(M88&gt;=ABS($Q$78),1,0)</x:f>
        <x:v>0</x:v>
      </x:c>
      <x:c r="O88" s="1"/>
      <x:c r="P88" s="1"/>
      <x:c r="Q88" s="1"/>
    </x:row>
    <x:row r="89" ht="25" customHeight="1">
      <x:c r="A89" s="1" t="n">
        <x:v>12</x:v>
      </x:c>
      <x:c r="B89" s="1" t="n">
        <x:v>1</x:v>
      </x:c>
      <x:c r="C89" s="1" t="n">
        <x:v>2</x:v>
      </x:c>
      <x:c r="D89" s="1" t="n">
        <x:v>5</x:v>
      </x:c>
      <x:c r="E89" s="1" t="n">
        <x:v>8</x:v>
      </x:c>
      <x:c r="F89" s="1" t="n">
        <x:f>INDEX('점수'!$D$2:$D$9,B89)</x:f>
        <x:v>1</x:v>
      </x:c>
      <x:c r="G89" s="1" t="n">
        <x:f>INDEX('점수'!$D$2:$D$9,C89)</x:f>
        <x:v>2</x:v>
      </x:c>
      <x:c r="H89" s="1" t="n">
        <x:f>INDEX('점수'!$D$2:$D$9,D89)</x:f>
        <x:v>5</x:v>
      </x:c>
      <x:c r="I89" s="1" t="n">
        <x:f>INDEX('점수'!$D$2:$D$9,E89)</x:f>
        <x:v>8</x:v>
      </x:c>
      <x:c r="J89" s="1" t="n">
        <x:f>AVERAGE(F89:I89)</x:f>
        <x:v>4</x:v>
      </x:c>
      <x:c r="K89" s="1" t="n">
        <x:f>(SUM('점수'!$D$2:$D$9)-SUM(F89:I89))/4</x:f>
        <x:v>5</x:v>
      </x:c>
      <x:c r="L89" s="1" t="n">
        <x:f>J89-K89</x:f>
        <x:v>-1</x:v>
      </x:c>
      <x:c r="M89" s="1" t="n">
        <x:f>ABS(L89)</x:f>
        <x:v>1</x:v>
      </x:c>
      <x:c r="N89" s="1" t="n">
        <x:f>IF(M89&gt;=ABS($Q$78),1,0)</x:f>
        <x:v>0</x:v>
      </x:c>
      <x:c r="O89" s="1"/>
      <x:c r="P89" s="1"/>
      <x:c r="Q89" s="1"/>
    </x:row>
    <x:row r="90" ht="25" customHeight="1">
      <x:c r="A90" s="1" t="n">
        <x:v>13</x:v>
      </x:c>
      <x:c r="B90" s="1" t="n">
        <x:v>1</x:v>
      </x:c>
      <x:c r="C90" s="1" t="n">
        <x:v>2</x:v>
      </x:c>
      <x:c r="D90" s="1" t="n">
        <x:v>6</x:v>
      </x:c>
      <x:c r="E90" s="1" t="n">
        <x:v>7</x:v>
      </x:c>
      <x:c r="F90" s="1" t="n">
        <x:f>INDEX('점수'!$D$2:$D$9,B90)</x:f>
        <x:v>1</x:v>
      </x:c>
      <x:c r="G90" s="1" t="n">
        <x:f>INDEX('점수'!$D$2:$D$9,C90)</x:f>
        <x:v>2</x:v>
      </x:c>
      <x:c r="H90" s="1" t="n">
        <x:f>INDEX('점수'!$D$2:$D$9,D90)</x:f>
        <x:v>6</x:v>
      </x:c>
      <x:c r="I90" s="1" t="n">
        <x:f>INDEX('점수'!$D$2:$D$9,E90)</x:f>
        <x:v>7</x:v>
      </x:c>
      <x:c r="J90" s="1" t="n">
        <x:f>AVERAGE(F90:I90)</x:f>
        <x:v>4</x:v>
      </x:c>
      <x:c r="K90" s="1" t="n">
        <x:f>(SUM('점수'!$D$2:$D$9)-SUM(F90:I90))/4</x:f>
        <x:v>5</x:v>
      </x:c>
      <x:c r="L90" s="1" t="n">
        <x:f>J90-K90</x:f>
        <x:v>-1</x:v>
      </x:c>
      <x:c r="M90" s="1" t="n">
        <x:f>ABS(L90)</x:f>
        <x:v>1</x:v>
      </x:c>
      <x:c r="N90" s="1" t="n">
        <x:f>IF(M90&gt;=ABS($Q$78),1,0)</x:f>
        <x:v>0</x:v>
      </x:c>
      <x:c r="O90" s="1"/>
      <x:c r="P90" s="1"/>
      <x:c r="Q90" s="1"/>
    </x:row>
    <x:row r="91" ht="25" customHeight="1">
      <x:c r="A91" s="1" t="n">
        <x:v>14</x:v>
      </x:c>
      <x:c r="B91" s="1" t="n">
        <x:v>1</x:v>
      </x:c>
      <x:c r="C91" s="1" t="n">
        <x:v>2</x:v>
      </x:c>
      <x:c r="D91" s="1" t="n">
        <x:v>6</x:v>
      </x:c>
      <x:c r="E91" s="1" t="n">
        <x:v>8</x:v>
      </x:c>
      <x:c r="F91" s="1" t="n">
        <x:f>INDEX('점수'!$D$2:$D$9,B91)</x:f>
        <x:v>1</x:v>
      </x:c>
      <x:c r="G91" s="1" t="n">
        <x:f>INDEX('점수'!$D$2:$D$9,C91)</x:f>
        <x:v>2</x:v>
      </x:c>
      <x:c r="H91" s="1" t="n">
        <x:f>INDEX('점수'!$D$2:$D$9,D91)</x:f>
        <x:v>6</x:v>
      </x:c>
      <x:c r="I91" s="1" t="n">
        <x:f>INDEX('점수'!$D$2:$D$9,E91)</x:f>
        <x:v>8</x:v>
      </x:c>
      <x:c r="J91" s="1" t="n">
        <x:f>AVERAGE(F91:I91)</x:f>
        <x:v>4.25</x:v>
      </x:c>
      <x:c r="K91" s="1" t="n">
        <x:f>(SUM('점수'!$D$2:$D$9)-SUM(F91:I91))/4</x:f>
        <x:v>4.75</x:v>
      </x:c>
      <x:c r="L91" s="1" t="n">
        <x:f>J91-K91</x:f>
        <x:v>-0.5</x:v>
      </x:c>
      <x:c r="M91" s="1" t="n">
        <x:f>ABS(L91)</x:f>
        <x:v>0.5</x:v>
      </x:c>
      <x:c r="N91" s="1" t="n">
        <x:f>IF(M91&gt;=ABS($Q$78),1,0)</x:f>
        <x:v>0</x:v>
      </x:c>
      <x:c r="O91" s="1"/>
      <x:c r="P91" s="1"/>
      <x:c r="Q91" s="1"/>
    </x:row>
    <x:row r="92" ht="25" customHeight="1">
      <x:c r="A92" s="1" t="n">
        <x:v>15</x:v>
      </x:c>
      <x:c r="B92" s="1" t="n">
        <x:v>1</x:v>
      </x:c>
      <x:c r="C92" s="1" t="n">
        <x:v>2</x:v>
      </x:c>
      <x:c r="D92" s="1" t="n">
        <x:v>7</x:v>
      </x:c>
      <x:c r="E92" s="1" t="n">
        <x:v>8</x:v>
      </x:c>
      <x:c r="F92" s="1" t="n">
        <x:f>INDEX('점수'!$D$2:$D$9,B92)</x:f>
        <x:v>1</x:v>
      </x:c>
      <x:c r="G92" s="1" t="n">
        <x:f>INDEX('점수'!$D$2:$D$9,C92)</x:f>
        <x:v>2</x:v>
      </x:c>
      <x:c r="H92" s="1" t="n">
        <x:f>INDEX('점수'!$D$2:$D$9,D92)</x:f>
        <x:v>7</x:v>
      </x:c>
      <x:c r="I92" s="1" t="n">
        <x:f>INDEX('점수'!$D$2:$D$9,E92)</x:f>
        <x:v>8</x:v>
      </x:c>
      <x:c r="J92" s="1" t="n">
        <x:f>AVERAGE(F92:I92)</x:f>
        <x:v>4.5</x:v>
      </x:c>
      <x:c r="K92" s="1" t="n">
        <x:f>(SUM('점수'!$D$2:$D$9)-SUM(F92:I92))/4</x:f>
        <x:v>4.5</x:v>
      </x:c>
      <x:c r="L92" s="1" t="n">
        <x:f>J92-K92</x:f>
        <x:v>0</x:v>
      </x:c>
      <x:c r="M92" s="1" t="n">
        <x:f>ABS(L92)</x:f>
        <x:v>0</x:v>
      </x:c>
      <x:c r="N92" s="1" t="n">
        <x:f>IF(M92&gt;=ABS($Q$78),1,0)</x:f>
        <x:v>0</x:v>
      </x:c>
      <x:c r="O92" s="1"/>
      <x:c r="P92" s="1"/>
      <x:c r="Q92" s="1"/>
    </x:row>
    <x:row r="93" ht="25" customHeight="1">
      <x:c r="A93" s="1" t="n">
        <x:v>16</x:v>
      </x:c>
      <x:c r="B93" s="1" t="n">
        <x:v>1</x:v>
      </x:c>
      <x:c r="C93" s="1" t="n">
        <x:v>3</x:v>
      </x:c>
      <x:c r="D93" s="1" t="n">
        <x:v>4</x:v>
      </x:c>
      <x:c r="E93" s="1" t="n">
        <x:v>5</x:v>
      </x:c>
      <x:c r="F93" s="1" t="n">
        <x:f>INDEX('점수'!$D$2:$D$9,B93)</x:f>
        <x:v>1</x:v>
      </x:c>
      <x:c r="G93" s="1" t="n">
        <x:f>INDEX('점수'!$D$2:$D$9,C93)</x:f>
        <x:v>3</x:v>
      </x:c>
      <x:c r="H93" s="1" t="n">
        <x:f>INDEX('점수'!$D$2:$D$9,D93)</x:f>
        <x:v>4</x:v>
      </x:c>
      <x:c r="I93" s="1" t="n">
        <x:f>INDEX('점수'!$D$2:$D$9,E93)</x:f>
        <x:v>5</x:v>
      </x:c>
      <x:c r="J93" s="1" t="n">
        <x:f>AVERAGE(F93:I93)</x:f>
        <x:v>3.25</x:v>
      </x:c>
      <x:c r="K93" s="1" t="n">
        <x:f>(SUM('점수'!$D$2:$D$9)-SUM(F93:I93))/4</x:f>
        <x:v>5.75</x:v>
      </x:c>
      <x:c r="L93" s="1" t="n">
        <x:f>J93-K93</x:f>
        <x:v>-2.5</x:v>
      </x:c>
      <x:c r="M93" s="1" t="n">
        <x:f>ABS(L93)</x:f>
        <x:v>2.5</x:v>
      </x:c>
      <x:c r="N93" s="1" t="n">
        <x:f>IF(M93&gt;=ABS($Q$78),1,0)</x:f>
        <x:v>1</x:v>
      </x:c>
      <x:c r="O93" s="1"/>
      <x:c r="P93" s="1"/>
      <x:c r="Q93" s="1"/>
    </x:row>
    <x:row r="94" ht="25" customHeight="1">
      <x:c r="A94" s="1" t="n">
        <x:v>17</x:v>
      </x:c>
      <x:c r="B94" s="1" t="n">
        <x:v>1</x:v>
      </x:c>
      <x:c r="C94" s="1" t="n">
        <x:v>3</x:v>
      </x:c>
      <x:c r="D94" s="1" t="n">
        <x:v>4</x:v>
      </x:c>
      <x:c r="E94" s="1" t="n">
        <x:v>6</x:v>
      </x:c>
      <x:c r="F94" s="1" t="n">
        <x:f>INDEX('점수'!$D$2:$D$9,B94)</x:f>
        <x:v>1</x:v>
      </x:c>
      <x:c r="G94" s="1" t="n">
        <x:f>INDEX('점수'!$D$2:$D$9,C94)</x:f>
        <x:v>3</x:v>
      </x:c>
      <x:c r="H94" s="1" t="n">
        <x:f>INDEX('점수'!$D$2:$D$9,D94)</x:f>
        <x:v>4</x:v>
      </x:c>
      <x:c r="I94" s="1" t="n">
        <x:f>INDEX('점수'!$D$2:$D$9,E94)</x:f>
        <x:v>6</x:v>
      </x:c>
      <x:c r="J94" s="1" t="n">
        <x:f>AVERAGE(F94:I94)</x:f>
        <x:v>3.5</x:v>
      </x:c>
      <x:c r="K94" s="1" t="n">
        <x:f>(SUM('점수'!$D$2:$D$9)-SUM(F94:I94))/4</x:f>
        <x:v>5.5</x:v>
      </x:c>
      <x:c r="L94" s="1" t="n">
        <x:f>J94-K94</x:f>
        <x:v>-2</x:v>
      </x:c>
      <x:c r="M94" s="1" t="n">
        <x:f>ABS(L94)</x:f>
        <x:v>2</x:v>
      </x:c>
      <x:c r="N94" s="1" t="n">
        <x:f>IF(M94&gt;=ABS($Q$78),1,0)</x:f>
        <x:v>1</x:v>
      </x:c>
      <x:c r="O94" s="1"/>
      <x:c r="P94" s="1"/>
      <x:c r="Q94" s="1"/>
    </x:row>
    <x:row r="95" ht="25" customHeight="1">
      <x:c r="A95" s="1" t="n">
        <x:v>18</x:v>
      </x:c>
      <x:c r="B95" s="1" t="n">
        <x:v>1</x:v>
      </x:c>
      <x:c r="C95" s="1" t="n">
        <x:v>3</x:v>
      </x:c>
      <x:c r="D95" s="1" t="n">
        <x:v>4</x:v>
      </x:c>
      <x:c r="E95" s="1" t="n">
        <x:v>7</x:v>
      </x:c>
      <x:c r="F95" s="1" t="n">
        <x:f>INDEX('점수'!$D$2:$D$9,B95)</x:f>
        <x:v>1</x:v>
      </x:c>
      <x:c r="G95" s="1" t="n">
        <x:f>INDEX('점수'!$D$2:$D$9,C95)</x:f>
        <x:v>3</x:v>
      </x:c>
      <x:c r="H95" s="1" t="n">
        <x:f>INDEX('점수'!$D$2:$D$9,D95)</x:f>
        <x:v>4</x:v>
      </x:c>
      <x:c r="I95" s="1" t="n">
        <x:f>INDEX('점수'!$D$2:$D$9,E95)</x:f>
        <x:v>7</x:v>
      </x:c>
      <x:c r="J95" s="1" t="n">
        <x:f>AVERAGE(F95:I95)</x:f>
        <x:v>3.75</x:v>
      </x:c>
      <x:c r="K95" s="1" t="n">
        <x:f>(SUM('점수'!$D$2:$D$9)-SUM(F95:I95))/4</x:f>
        <x:v>5.25</x:v>
      </x:c>
      <x:c r="L95" s="1" t="n">
        <x:f>J95-K95</x:f>
        <x:v>-1.5</x:v>
      </x:c>
      <x:c r="M95" s="1" t="n">
        <x:f>ABS(L95)</x:f>
        <x:v>1.5</x:v>
      </x:c>
      <x:c r="N95" s="1" t="n">
        <x:f>IF(M95&gt;=ABS($Q$78),1,0)</x:f>
        <x:v>0</x:v>
      </x:c>
      <x:c r="O95" s="1"/>
      <x:c r="P95" s="1"/>
      <x:c r="Q95" s="1"/>
    </x:row>
    <x:row r="96" ht="25" customHeight="1">
      <x:c r="A96" s="1" t="n">
        <x:v>19</x:v>
      </x:c>
      <x:c r="B96" s="1" t="n">
        <x:v>1</x:v>
      </x:c>
      <x:c r="C96" s="1" t="n">
        <x:v>3</x:v>
      </x:c>
      <x:c r="D96" s="1" t="n">
        <x:v>4</x:v>
      </x:c>
      <x:c r="E96" s="1" t="n">
        <x:v>8</x:v>
      </x:c>
      <x:c r="F96" s="1" t="n">
        <x:f>INDEX('점수'!$D$2:$D$9,B96)</x:f>
        <x:v>1</x:v>
      </x:c>
      <x:c r="G96" s="1" t="n">
        <x:f>INDEX('점수'!$D$2:$D$9,C96)</x:f>
        <x:v>3</x:v>
      </x:c>
      <x:c r="H96" s="1" t="n">
        <x:f>INDEX('점수'!$D$2:$D$9,D96)</x:f>
        <x:v>4</x:v>
      </x:c>
      <x:c r="I96" s="1" t="n">
        <x:f>INDEX('점수'!$D$2:$D$9,E96)</x:f>
        <x:v>8</x:v>
      </x:c>
      <x:c r="J96" s="1" t="n">
        <x:f>AVERAGE(F96:I96)</x:f>
        <x:v>4</x:v>
      </x:c>
      <x:c r="K96" s="1" t="n">
        <x:f>(SUM('점수'!$D$2:$D$9)-SUM(F96:I96))/4</x:f>
        <x:v>5</x:v>
      </x:c>
      <x:c r="L96" s="1" t="n">
        <x:f>J96-K96</x:f>
        <x:v>-1</x:v>
      </x:c>
      <x:c r="M96" s="1" t="n">
        <x:f>ABS(L96)</x:f>
        <x:v>1</x:v>
      </x:c>
      <x:c r="N96" s="1" t="n">
        <x:f>IF(M96&gt;=ABS($Q$78),1,0)</x:f>
        <x:v>0</x:v>
      </x:c>
      <x:c r="O96" s="1"/>
      <x:c r="P96" s="1"/>
      <x:c r="Q96" s="1"/>
    </x:row>
    <x:row r="97" ht="25" customHeight="1">
      <x:c r="A97" s="1" t="n">
        <x:v>20</x:v>
      </x:c>
      <x:c r="B97" s="1" t="n">
        <x:v>1</x:v>
      </x:c>
      <x:c r="C97" s="1" t="n">
        <x:v>3</x:v>
      </x:c>
      <x:c r="D97" s="1" t="n">
        <x:v>5</x:v>
      </x:c>
      <x:c r="E97" s="1" t="n">
        <x:v>6</x:v>
      </x:c>
      <x:c r="F97" s="1" t="n">
        <x:f>INDEX('점수'!$D$2:$D$9,B97)</x:f>
        <x:v>1</x:v>
      </x:c>
      <x:c r="G97" s="1" t="n">
        <x:f>INDEX('점수'!$D$2:$D$9,C97)</x:f>
        <x:v>3</x:v>
      </x:c>
      <x:c r="H97" s="1" t="n">
        <x:f>INDEX('점수'!$D$2:$D$9,D97)</x:f>
        <x:v>5</x:v>
      </x:c>
      <x:c r="I97" s="1" t="n">
        <x:f>INDEX('점수'!$D$2:$D$9,E97)</x:f>
        <x:v>6</x:v>
      </x:c>
      <x:c r="J97" s="1" t="n">
        <x:f>AVERAGE(F97:I97)</x:f>
        <x:v>3.75</x:v>
      </x:c>
      <x:c r="K97" s="1" t="n">
        <x:f>(SUM('점수'!$D$2:$D$9)-SUM(F97:I97))/4</x:f>
        <x:v>5.25</x:v>
      </x:c>
      <x:c r="L97" s="1" t="n">
        <x:f>J97-K97</x:f>
        <x:v>-1.5</x:v>
      </x:c>
      <x:c r="M97" s="1" t="n">
        <x:f>ABS(L97)</x:f>
        <x:v>1.5</x:v>
      </x:c>
      <x:c r="N97" s="1" t="n">
        <x:f>IF(M97&gt;=ABS($Q$78),1,0)</x:f>
        <x:v>0</x:v>
      </x:c>
      <x:c r="O97" s="1"/>
      <x:c r="P97" s="1"/>
      <x:c r="Q97" s="1"/>
    </x:row>
    <x:row r="98" ht="25" customHeight="1">
      <x:c r="A98" s="1" t="n">
        <x:v>21</x:v>
      </x:c>
      <x:c r="B98" s="1" t="n">
        <x:v>1</x:v>
      </x:c>
      <x:c r="C98" s="1" t="n">
        <x:v>3</x:v>
      </x:c>
      <x:c r="D98" s="1" t="n">
        <x:v>5</x:v>
      </x:c>
      <x:c r="E98" s="1" t="n">
        <x:v>7</x:v>
      </x:c>
      <x:c r="F98" s="1" t="n">
        <x:f>INDEX('점수'!$D$2:$D$9,B98)</x:f>
        <x:v>1</x:v>
      </x:c>
      <x:c r="G98" s="1" t="n">
        <x:f>INDEX('점수'!$D$2:$D$9,C98)</x:f>
        <x:v>3</x:v>
      </x:c>
      <x:c r="H98" s="1" t="n">
        <x:f>INDEX('점수'!$D$2:$D$9,D98)</x:f>
        <x:v>5</x:v>
      </x:c>
      <x:c r="I98" s="1" t="n">
        <x:f>INDEX('점수'!$D$2:$D$9,E98)</x:f>
        <x:v>7</x:v>
      </x:c>
      <x:c r="J98" s="1" t="n">
        <x:f>AVERAGE(F98:I98)</x:f>
        <x:v>4</x:v>
      </x:c>
      <x:c r="K98" s="1" t="n">
        <x:f>(SUM('점수'!$D$2:$D$9)-SUM(F98:I98))/4</x:f>
        <x:v>5</x:v>
      </x:c>
      <x:c r="L98" s="1" t="n">
        <x:f>J98-K98</x:f>
        <x:v>-1</x:v>
      </x:c>
      <x:c r="M98" s="1" t="n">
        <x:f>ABS(L98)</x:f>
        <x:v>1</x:v>
      </x:c>
      <x:c r="N98" s="1" t="n">
        <x:f>IF(M98&gt;=ABS($Q$78),1,0)</x:f>
        <x:v>0</x:v>
      </x:c>
      <x:c r="O98" s="1"/>
      <x:c r="P98" s="1"/>
      <x:c r="Q98" s="1"/>
    </x:row>
    <x:row r="99" ht="25" customHeight="1">
      <x:c r="A99" s="1" t="n">
        <x:v>22</x:v>
      </x:c>
      <x:c r="B99" s="1" t="n">
        <x:v>1</x:v>
      </x:c>
      <x:c r="C99" s="1" t="n">
        <x:v>3</x:v>
      </x:c>
      <x:c r="D99" s="1" t="n">
        <x:v>5</x:v>
      </x:c>
      <x:c r="E99" s="1" t="n">
        <x:v>8</x:v>
      </x:c>
      <x:c r="F99" s="1" t="n">
        <x:f>INDEX('점수'!$D$2:$D$9,B99)</x:f>
        <x:v>1</x:v>
      </x:c>
      <x:c r="G99" s="1" t="n">
        <x:f>INDEX('점수'!$D$2:$D$9,C99)</x:f>
        <x:v>3</x:v>
      </x:c>
      <x:c r="H99" s="1" t="n">
        <x:f>INDEX('점수'!$D$2:$D$9,D99)</x:f>
        <x:v>5</x:v>
      </x:c>
      <x:c r="I99" s="1" t="n">
        <x:f>INDEX('점수'!$D$2:$D$9,E99)</x:f>
        <x:v>8</x:v>
      </x:c>
      <x:c r="J99" s="1" t="n">
        <x:f>AVERAGE(F99:I99)</x:f>
        <x:v>4.25</x:v>
      </x:c>
      <x:c r="K99" s="1" t="n">
        <x:f>(SUM('점수'!$D$2:$D$9)-SUM(F99:I99))/4</x:f>
        <x:v>4.75</x:v>
      </x:c>
      <x:c r="L99" s="1" t="n">
        <x:f>J99-K99</x:f>
        <x:v>-0.5</x:v>
      </x:c>
      <x:c r="M99" s="1" t="n">
        <x:f>ABS(L99)</x:f>
        <x:v>0.5</x:v>
      </x:c>
      <x:c r="N99" s="1" t="n">
        <x:f>IF(M99&gt;=ABS($Q$78),1,0)</x:f>
        <x:v>0</x:v>
      </x:c>
      <x:c r="O99" s="1"/>
      <x:c r="P99" s="1"/>
      <x:c r="Q99" s="1"/>
    </x:row>
    <x:row r="100" ht="25" customHeight="1">
      <x:c r="A100" s="1" t="n">
        <x:v>23</x:v>
      </x:c>
      <x:c r="B100" s="1" t="n">
        <x:v>1</x:v>
      </x:c>
      <x:c r="C100" s="1" t="n">
        <x:v>3</x:v>
      </x:c>
      <x:c r="D100" s="1" t="n">
        <x:v>6</x:v>
      </x:c>
      <x:c r="E100" s="1" t="n">
        <x:v>7</x:v>
      </x:c>
      <x:c r="F100" s="1" t="n">
        <x:f>INDEX('점수'!$D$2:$D$9,B100)</x:f>
        <x:v>1</x:v>
      </x:c>
      <x:c r="G100" s="1" t="n">
        <x:f>INDEX('점수'!$D$2:$D$9,C100)</x:f>
        <x:v>3</x:v>
      </x:c>
      <x:c r="H100" s="1" t="n">
        <x:f>INDEX('점수'!$D$2:$D$9,D100)</x:f>
        <x:v>6</x:v>
      </x:c>
      <x:c r="I100" s="1" t="n">
        <x:f>INDEX('점수'!$D$2:$D$9,E100)</x:f>
        <x:v>7</x:v>
      </x:c>
      <x:c r="J100" s="1" t="n">
        <x:f>AVERAGE(F100:I100)</x:f>
        <x:v>4.25</x:v>
      </x:c>
      <x:c r="K100" s="1" t="n">
        <x:f>(SUM('점수'!$D$2:$D$9)-SUM(F100:I100))/4</x:f>
        <x:v>4.75</x:v>
      </x:c>
      <x:c r="L100" s="1" t="n">
        <x:f>J100-K100</x:f>
        <x:v>-0.5</x:v>
      </x:c>
      <x:c r="M100" s="1" t="n">
        <x:f>ABS(L100)</x:f>
        <x:v>0.5</x:v>
      </x:c>
      <x:c r="N100" s="1" t="n">
        <x:f>IF(M100&gt;=ABS($Q$78),1,0)</x:f>
        <x:v>0</x:v>
      </x:c>
      <x:c r="O100" s="1"/>
      <x:c r="P100" s="1"/>
      <x:c r="Q100" s="1"/>
    </x:row>
    <x:row r="101" ht="25" customHeight="1">
      <x:c r="A101" s="1" t="n">
        <x:v>24</x:v>
      </x:c>
      <x:c r="B101" s="1" t="n">
        <x:v>1</x:v>
      </x:c>
      <x:c r="C101" s="1" t="n">
        <x:v>3</x:v>
      </x:c>
      <x:c r="D101" s="1" t="n">
        <x:v>6</x:v>
      </x:c>
      <x:c r="E101" s="1" t="n">
        <x:v>8</x:v>
      </x:c>
      <x:c r="F101" s="1" t="n">
        <x:f>INDEX('점수'!$D$2:$D$9,B101)</x:f>
        <x:v>1</x:v>
      </x:c>
      <x:c r="G101" s="1" t="n">
        <x:f>INDEX('점수'!$D$2:$D$9,C101)</x:f>
        <x:v>3</x:v>
      </x:c>
      <x:c r="H101" s="1" t="n">
        <x:f>INDEX('점수'!$D$2:$D$9,D101)</x:f>
        <x:v>6</x:v>
      </x:c>
      <x:c r="I101" s="1" t="n">
        <x:f>INDEX('점수'!$D$2:$D$9,E101)</x:f>
        <x:v>8</x:v>
      </x:c>
      <x:c r="J101" s="1" t="n">
        <x:f>AVERAGE(F101:I101)</x:f>
        <x:v>4.5</x:v>
      </x:c>
      <x:c r="K101" s="1" t="n">
        <x:f>(SUM('점수'!$D$2:$D$9)-SUM(F101:I101))/4</x:f>
        <x:v>4.5</x:v>
      </x:c>
      <x:c r="L101" s="1" t="n">
        <x:f>J101-K101</x:f>
        <x:v>0</x:v>
      </x:c>
      <x:c r="M101" s="1" t="n">
        <x:f>ABS(L101)</x:f>
        <x:v>0</x:v>
      </x:c>
      <x:c r="N101" s="1" t="n">
        <x:f>IF(M101&gt;=ABS($Q$78),1,0)</x:f>
        <x:v>0</x:v>
      </x:c>
      <x:c r="O101" s="1"/>
      <x:c r="P101" s="1"/>
      <x:c r="Q101" s="1"/>
    </x:row>
    <x:row r="102" ht="25" customHeight="1">
      <x:c r="A102" s="1" t="n">
        <x:v>25</x:v>
      </x:c>
      <x:c r="B102" s="1" t="n">
        <x:v>1</x:v>
      </x:c>
      <x:c r="C102" s="1" t="n">
        <x:v>3</x:v>
      </x:c>
      <x:c r="D102" s="1" t="n">
        <x:v>7</x:v>
      </x:c>
      <x:c r="E102" s="1" t="n">
        <x:v>8</x:v>
      </x:c>
      <x:c r="F102" s="1" t="n">
        <x:f>INDEX('점수'!$D$2:$D$9,B102)</x:f>
        <x:v>1</x:v>
      </x:c>
      <x:c r="G102" s="1" t="n">
        <x:f>INDEX('점수'!$D$2:$D$9,C102)</x:f>
        <x:v>3</x:v>
      </x:c>
      <x:c r="H102" s="1" t="n">
        <x:f>INDEX('점수'!$D$2:$D$9,D102)</x:f>
        <x:v>7</x:v>
      </x:c>
      <x:c r="I102" s="1" t="n">
        <x:f>INDEX('점수'!$D$2:$D$9,E102)</x:f>
        <x:v>8</x:v>
      </x:c>
      <x:c r="J102" s="1" t="n">
        <x:f>AVERAGE(F102:I102)</x:f>
        <x:v>4.75</x:v>
      </x:c>
      <x:c r="K102" s="1" t="n">
        <x:f>(SUM('점수'!$D$2:$D$9)-SUM(F102:I102))/4</x:f>
        <x:v>4.25</x:v>
      </x:c>
      <x:c r="L102" s="1" t="n">
        <x:f>J102-K102</x:f>
        <x:v>0.5</x:v>
      </x:c>
      <x:c r="M102" s="1" t="n">
        <x:f>ABS(L102)</x:f>
        <x:v>0.5</x:v>
      </x:c>
      <x:c r="N102" s="1" t="n">
        <x:f>IF(M102&gt;=ABS($Q$78),1,0)</x:f>
        <x:v>0</x:v>
      </x:c>
      <x:c r="O102" s="1"/>
      <x:c r="P102" s="1"/>
      <x:c r="Q102" s="1"/>
    </x:row>
    <x:row r="103" ht="25" customHeight="1">
      <x:c r="A103" s="1" t="n">
        <x:v>26</x:v>
      </x:c>
      <x:c r="B103" s="1" t="n">
        <x:v>1</x:v>
      </x:c>
      <x:c r="C103" s="1" t="n">
        <x:v>4</x:v>
      </x:c>
      <x:c r="D103" s="1" t="n">
        <x:v>5</x:v>
      </x:c>
      <x:c r="E103" s="1" t="n">
        <x:v>6</x:v>
      </x:c>
      <x:c r="F103" s="1" t="n">
        <x:f>INDEX('점수'!$D$2:$D$9,B103)</x:f>
        <x:v>1</x:v>
      </x:c>
      <x:c r="G103" s="1" t="n">
        <x:f>INDEX('점수'!$D$2:$D$9,C103)</x:f>
        <x:v>4</x:v>
      </x:c>
      <x:c r="H103" s="1" t="n">
        <x:f>INDEX('점수'!$D$2:$D$9,D103)</x:f>
        <x:v>5</x:v>
      </x:c>
      <x:c r="I103" s="1" t="n">
        <x:f>INDEX('점수'!$D$2:$D$9,E103)</x:f>
        <x:v>6</x:v>
      </x:c>
      <x:c r="J103" s="1" t="n">
        <x:f>AVERAGE(F103:I103)</x:f>
        <x:v>4</x:v>
      </x:c>
      <x:c r="K103" s="1" t="n">
        <x:f>(SUM('점수'!$D$2:$D$9)-SUM(F103:I103))/4</x:f>
        <x:v>5</x:v>
      </x:c>
      <x:c r="L103" s="1" t="n">
        <x:f>J103-K103</x:f>
        <x:v>-1</x:v>
      </x:c>
      <x:c r="M103" s="1" t="n">
        <x:f>ABS(L103)</x:f>
        <x:v>1</x:v>
      </x:c>
      <x:c r="N103" s="1" t="n">
        <x:f>IF(M103&gt;=ABS($Q$78),1,0)</x:f>
        <x:v>0</x:v>
      </x:c>
      <x:c r="O103" s="1"/>
      <x:c r="P103" s="1"/>
      <x:c r="Q103" s="1"/>
    </x:row>
    <x:row r="104" ht="25" customHeight="1">
      <x:c r="A104" s="1" t="n">
        <x:v>27</x:v>
      </x:c>
      <x:c r="B104" s="1" t="n">
        <x:v>1</x:v>
      </x:c>
      <x:c r="C104" s="1" t="n">
        <x:v>4</x:v>
      </x:c>
      <x:c r="D104" s="1" t="n">
        <x:v>5</x:v>
      </x:c>
      <x:c r="E104" s="1" t="n">
        <x:v>7</x:v>
      </x:c>
      <x:c r="F104" s="1" t="n">
        <x:f>INDEX('점수'!$D$2:$D$9,B104)</x:f>
        <x:v>1</x:v>
      </x:c>
      <x:c r="G104" s="1" t="n">
        <x:f>INDEX('점수'!$D$2:$D$9,C104)</x:f>
        <x:v>4</x:v>
      </x:c>
      <x:c r="H104" s="1" t="n">
        <x:f>INDEX('점수'!$D$2:$D$9,D104)</x:f>
        <x:v>5</x:v>
      </x:c>
      <x:c r="I104" s="1" t="n">
        <x:f>INDEX('점수'!$D$2:$D$9,E104)</x:f>
        <x:v>7</x:v>
      </x:c>
      <x:c r="J104" s="1" t="n">
        <x:f>AVERAGE(F104:I104)</x:f>
        <x:v>4.25</x:v>
      </x:c>
      <x:c r="K104" s="1" t="n">
        <x:f>(SUM('점수'!$D$2:$D$9)-SUM(F104:I104))/4</x:f>
        <x:v>4.75</x:v>
      </x:c>
      <x:c r="L104" s="1" t="n">
        <x:f>J104-K104</x:f>
        <x:v>-0.5</x:v>
      </x:c>
      <x:c r="M104" s="1" t="n">
        <x:f>ABS(L104)</x:f>
        <x:v>0.5</x:v>
      </x:c>
      <x:c r="N104" s="1" t="n">
        <x:f>IF(M104&gt;=ABS($Q$78),1,0)</x:f>
        <x:v>0</x:v>
      </x:c>
      <x:c r="O104" s="1"/>
      <x:c r="P104" s="1"/>
      <x:c r="Q104" s="1"/>
    </x:row>
    <x:row r="105" ht="25" customHeight="1">
      <x:c r="A105" s="1" t="n">
        <x:v>28</x:v>
      </x:c>
      <x:c r="B105" s="1" t="n">
        <x:v>1</x:v>
      </x:c>
      <x:c r="C105" s="1" t="n">
        <x:v>4</x:v>
      </x:c>
      <x:c r="D105" s="1" t="n">
        <x:v>5</x:v>
      </x:c>
      <x:c r="E105" s="1" t="n">
        <x:v>8</x:v>
      </x:c>
      <x:c r="F105" s="1" t="n">
        <x:f>INDEX('점수'!$D$2:$D$9,B105)</x:f>
        <x:v>1</x:v>
      </x:c>
      <x:c r="G105" s="1" t="n">
        <x:f>INDEX('점수'!$D$2:$D$9,C105)</x:f>
        <x:v>4</x:v>
      </x:c>
      <x:c r="H105" s="1" t="n">
        <x:f>INDEX('점수'!$D$2:$D$9,D105)</x:f>
        <x:v>5</x:v>
      </x:c>
      <x:c r="I105" s="1" t="n">
        <x:f>INDEX('점수'!$D$2:$D$9,E105)</x:f>
        <x:v>8</x:v>
      </x:c>
      <x:c r="J105" s="1" t="n">
        <x:f>AVERAGE(F105:I105)</x:f>
        <x:v>4.5</x:v>
      </x:c>
      <x:c r="K105" s="1" t="n">
        <x:f>(SUM('점수'!$D$2:$D$9)-SUM(F105:I105))/4</x:f>
        <x:v>4.5</x:v>
      </x:c>
      <x:c r="L105" s="1" t="n">
        <x:f>J105-K105</x:f>
        <x:v>0</x:v>
      </x:c>
      <x:c r="M105" s="1" t="n">
        <x:f>ABS(L105)</x:f>
        <x:v>0</x:v>
      </x:c>
      <x:c r="N105" s="1" t="n">
        <x:f>IF(M105&gt;=ABS($Q$78),1,0)</x:f>
        <x:v>0</x:v>
      </x:c>
      <x:c r="O105" s="1"/>
      <x:c r="P105" s="1"/>
      <x:c r="Q105" s="1"/>
    </x:row>
    <x:row r="106" ht="25" customHeight="1">
      <x:c r="A106" s="1" t="n">
        <x:v>29</x:v>
      </x:c>
      <x:c r="B106" s="1" t="n">
        <x:v>1</x:v>
      </x:c>
      <x:c r="C106" s="1" t="n">
        <x:v>4</x:v>
      </x:c>
      <x:c r="D106" s="1" t="n">
        <x:v>6</x:v>
      </x:c>
      <x:c r="E106" s="1" t="n">
        <x:v>7</x:v>
      </x:c>
      <x:c r="F106" s="1" t="n">
        <x:f>INDEX('점수'!$D$2:$D$9,B106)</x:f>
        <x:v>1</x:v>
      </x:c>
      <x:c r="G106" s="1" t="n">
        <x:f>INDEX('점수'!$D$2:$D$9,C106)</x:f>
        <x:v>4</x:v>
      </x:c>
      <x:c r="H106" s="1" t="n">
        <x:f>INDEX('점수'!$D$2:$D$9,D106)</x:f>
        <x:v>6</x:v>
      </x:c>
      <x:c r="I106" s="1" t="n">
        <x:f>INDEX('점수'!$D$2:$D$9,E106)</x:f>
        <x:v>7</x:v>
      </x:c>
      <x:c r="J106" s="1" t="n">
        <x:f>AVERAGE(F106:I106)</x:f>
        <x:v>4.5</x:v>
      </x:c>
      <x:c r="K106" s="1" t="n">
        <x:f>(SUM('점수'!$D$2:$D$9)-SUM(F106:I106))/4</x:f>
        <x:v>4.5</x:v>
      </x:c>
      <x:c r="L106" s="1" t="n">
        <x:f>J106-K106</x:f>
        <x:v>0</x:v>
      </x:c>
      <x:c r="M106" s="1" t="n">
        <x:f>ABS(L106)</x:f>
        <x:v>0</x:v>
      </x:c>
      <x:c r="N106" s="1" t="n">
        <x:f>IF(M106&gt;=ABS($Q$78),1,0)</x:f>
        <x:v>0</x:v>
      </x:c>
      <x:c r="O106" s="1"/>
      <x:c r="P106" s="1"/>
      <x:c r="Q106" s="1"/>
    </x:row>
    <x:row r="107" ht="25" customHeight="1">
      <x:c r="A107" s="1" t="n">
        <x:v>30</x:v>
      </x:c>
      <x:c r="B107" s="1" t="n">
        <x:v>1</x:v>
      </x:c>
      <x:c r="C107" s="1" t="n">
        <x:v>4</x:v>
      </x:c>
      <x:c r="D107" s="1" t="n">
        <x:v>6</x:v>
      </x:c>
      <x:c r="E107" s="1" t="n">
        <x:v>8</x:v>
      </x:c>
      <x:c r="F107" s="1" t="n">
        <x:f>INDEX('점수'!$D$2:$D$9,B107)</x:f>
        <x:v>1</x:v>
      </x:c>
      <x:c r="G107" s="1" t="n">
        <x:f>INDEX('점수'!$D$2:$D$9,C107)</x:f>
        <x:v>4</x:v>
      </x:c>
      <x:c r="H107" s="1" t="n">
        <x:f>INDEX('점수'!$D$2:$D$9,D107)</x:f>
        <x:v>6</x:v>
      </x:c>
      <x:c r="I107" s="1" t="n">
        <x:f>INDEX('점수'!$D$2:$D$9,E107)</x:f>
        <x:v>8</x:v>
      </x:c>
      <x:c r="J107" s="1" t="n">
        <x:f>AVERAGE(F107:I107)</x:f>
        <x:v>4.75</x:v>
      </x:c>
      <x:c r="K107" s="1" t="n">
        <x:f>(SUM('점수'!$D$2:$D$9)-SUM(F107:I107))/4</x:f>
        <x:v>4.25</x:v>
      </x:c>
      <x:c r="L107" s="1" t="n">
        <x:f>J107-K107</x:f>
        <x:v>0.5</x:v>
      </x:c>
      <x:c r="M107" s="1" t="n">
        <x:f>ABS(L107)</x:f>
        <x:v>0.5</x:v>
      </x:c>
      <x:c r="N107" s="1" t="n">
        <x:f>IF(M107&gt;=ABS($Q$78),1,0)</x:f>
        <x:v>0</x:v>
      </x:c>
      <x:c r="O107" s="1"/>
      <x:c r="P107" s="1"/>
      <x:c r="Q107" s="1"/>
    </x:row>
    <x:row r="108" ht="25" customHeight="1">
      <x:c r="A108" s="1" t="n">
        <x:v>31</x:v>
      </x:c>
      <x:c r="B108" s="1" t="n">
        <x:v>1</x:v>
      </x:c>
      <x:c r="C108" s="1" t="n">
        <x:v>4</x:v>
      </x:c>
      <x:c r="D108" s="1" t="n">
        <x:v>7</x:v>
      </x:c>
      <x:c r="E108" s="1" t="n">
        <x:v>8</x:v>
      </x:c>
      <x:c r="F108" s="1" t="n">
        <x:f>INDEX('점수'!$D$2:$D$9,B108)</x:f>
        <x:v>1</x:v>
      </x:c>
      <x:c r="G108" s="1" t="n">
        <x:f>INDEX('점수'!$D$2:$D$9,C108)</x:f>
        <x:v>4</x:v>
      </x:c>
      <x:c r="H108" s="1" t="n">
        <x:f>INDEX('점수'!$D$2:$D$9,D108)</x:f>
        <x:v>7</x:v>
      </x:c>
      <x:c r="I108" s="1" t="n">
        <x:f>INDEX('점수'!$D$2:$D$9,E108)</x:f>
        <x:v>8</x:v>
      </x:c>
      <x:c r="J108" s="1" t="n">
        <x:f>AVERAGE(F108:I108)</x:f>
        <x:v>5</x:v>
      </x:c>
      <x:c r="K108" s="1" t="n">
        <x:f>(SUM('점수'!$D$2:$D$9)-SUM(F108:I108))/4</x:f>
        <x:v>4</x:v>
      </x:c>
      <x:c r="L108" s="1" t="n">
        <x:f>J108-K108</x:f>
        <x:v>1</x:v>
      </x:c>
      <x:c r="M108" s="1" t="n">
        <x:f>ABS(L108)</x:f>
        <x:v>1</x:v>
      </x:c>
      <x:c r="N108" s="1" t="n">
        <x:f>IF(M108&gt;=ABS($Q$78),1,0)</x:f>
        <x:v>0</x:v>
      </x:c>
      <x:c r="O108" s="1"/>
      <x:c r="P108" s="1"/>
      <x:c r="Q108" s="1"/>
    </x:row>
    <x:row r="109" ht="25" customHeight="1">
      <x:c r="A109" s="1" t="n">
        <x:v>32</x:v>
      </x:c>
      <x:c r="B109" s="1" t="n">
        <x:v>1</x:v>
      </x:c>
      <x:c r="C109" s="1" t="n">
        <x:v>5</x:v>
      </x:c>
      <x:c r="D109" s="1" t="n">
        <x:v>6</x:v>
      </x:c>
      <x:c r="E109" s="1" t="n">
        <x:v>7</x:v>
      </x:c>
      <x:c r="F109" s="1" t="n">
        <x:f>INDEX('점수'!$D$2:$D$9,B109)</x:f>
        <x:v>1</x:v>
      </x:c>
      <x:c r="G109" s="1" t="n">
        <x:f>INDEX('점수'!$D$2:$D$9,C109)</x:f>
        <x:v>5</x:v>
      </x:c>
      <x:c r="H109" s="1" t="n">
        <x:f>INDEX('점수'!$D$2:$D$9,D109)</x:f>
        <x:v>6</x:v>
      </x:c>
      <x:c r="I109" s="1" t="n">
        <x:f>INDEX('점수'!$D$2:$D$9,E109)</x:f>
        <x:v>7</x:v>
      </x:c>
      <x:c r="J109" s="1" t="n">
        <x:f>AVERAGE(F109:I109)</x:f>
        <x:v>4.75</x:v>
      </x:c>
      <x:c r="K109" s="1" t="n">
        <x:f>(SUM('점수'!$D$2:$D$9)-SUM(F109:I109))/4</x:f>
        <x:v>4.25</x:v>
      </x:c>
      <x:c r="L109" s="1" t="n">
        <x:f>J109-K109</x:f>
        <x:v>0.5</x:v>
      </x:c>
      <x:c r="M109" s="1" t="n">
        <x:f>ABS(L109)</x:f>
        <x:v>0.5</x:v>
      </x:c>
      <x:c r="N109" s="1" t="n">
        <x:f>IF(M109&gt;=ABS($Q$78),1,0)</x:f>
        <x:v>0</x:v>
      </x:c>
      <x:c r="O109" s="1"/>
      <x:c r="P109" s="1"/>
      <x:c r="Q109" s="1"/>
    </x:row>
    <x:row r="110" ht="25" customHeight="1">
      <x:c r="A110" s="1" t="n">
        <x:v>33</x:v>
      </x:c>
      <x:c r="B110" s="1" t="n">
        <x:v>1</x:v>
      </x:c>
      <x:c r="C110" s="1" t="n">
        <x:v>5</x:v>
      </x:c>
      <x:c r="D110" s="1" t="n">
        <x:v>6</x:v>
      </x:c>
      <x:c r="E110" s="1" t="n">
        <x:v>8</x:v>
      </x:c>
      <x:c r="F110" s="1" t="n">
        <x:f>INDEX('점수'!$D$2:$D$9,B110)</x:f>
        <x:v>1</x:v>
      </x:c>
      <x:c r="G110" s="1" t="n">
        <x:f>INDEX('점수'!$D$2:$D$9,C110)</x:f>
        <x:v>5</x:v>
      </x:c>
      <x:c r="H110" s="1" t="n">
        <x:f>INDEX('점수'!$D$2:$D$9,D110)</x:f>
        <x:v>6</x:v>
      </x:c>
      <x:c r="I110" s="1" t="n">
        <x:f>INDEX('점수'!$D$2:$D$9,E110)</x:f>
        <x:v>8</x:v>
      </x:c>
      <x:c r="J110" s="1" t="n">
        <x:f>AVERAGE(F110:I110)</x:f>
        <x:v>5</x:v>
      </x:c>
      <x:c r="K110" s="1" t="n">
        <x:f>(SUM('점수'!$D$2:$D$9)-SUM(F110:I110))/4</x:f>
        <x:v>4</x:v>
      </x:c>
      <x:c r="L110" s="1" t="n">
        <x:f>J110-K110</x:f>
        <x:v>1</x:v>
      </x:c>
      <x:c r="M110" s="1" t="n">
        <x:f>ABS(L110)</x:f>
        <x:v>1</x:v>
      </x:c>
      <x:c r="N110" s="1" t="n">
        <x:f>IF(M110&gt;=ABS($Q$78),1,0)</x:f>
        <x:v>0</x:v>
      </x:c>
      <x:c r="O110" s="1"/>
      <x:c r="P110" s="1"/>
      <x:c r="Q110" s="1"/>
    </x:row>
    <x:row r="111" ht="25" customHeight="1">
      <x:c r="A111" s="1" t="n">
        <x:v>34</x:v>
      </x:c>
      <x:c r="B111" s="1" t="n">
        <x:v>1</x:v>
      </x:c>
      <x:c r="C111" s="1" t="n">
        <x:v>5</x:v>
      </x:c>
      <x:c r="D111" s="1" t="n">
        <x:v>7</x:v>
      </x:c>
      <x:c r="E111" s="1" t="n">
        <x:v>8</x:v>
      </x:c>
      <x:c r="F111" s="1" t="n">
        <x:f>INDEX('점수'!$D$2:$D$9,B111)</x:f>
        <x:v>1</x:v>
      </x:c>
      <x:c r="G111" s="1" t="n">
        <x:f>INDEX('점수'!$D$2:$D$9,C111)</x:f>
        <x:v>5</x:v>
      </x:c>
      <x:c r="H111" s="1" t="n">
        <x:f>INDEX('점수'!$D$2:$D$9,D111)</x:f>
        <x:v>7</x:v>
      </x:c>
      <x:c r="I111" s="1" t="n">
        <x:f>INDEX('점수'!$D$2:$D$9,E111)</x:f>
        <x:v>8</x:v>
      </x:c>
      <x:c r="J111" s="1" t="n">
        <x:f>AVERAGE(F111:I111)</x:f>
        <x:v>5.25</x:v>
      </x:c>
      <x:c r="K111" s="1" t="n">
        <x:f>(SUM('점수'!$D$2:$D$9)-SUM(F111:I111))/4</x:f>
        <x:v>3.75</x:v>
      </x:c>
      <x:c r="L111" s="1" t="n">
        <x:f>J111-K111</x:f>
        <x:v>1.5</x:v>
      </x:c>
      <x:c r="M111" s="1" t="n">
        <x:f>ABS(L111)</x:f>
        <x:v>1.5</x:v>
      </x:c>
      <x:c r="N111" s="1" t="n">
        <x:f>IF(M111&gt;=ABS($Q$78),1,0)</x:f>
        <x:v>0</x:v>
      </x:c>
      <x:c r="O111" s="1"/>
      <x:c r="P111" s="1"/>
      <x:c r="Q111" s="1"/>
    </x:row>
    <x:row r="112" ht="25" customHeight="1">
      <x:c r="A112" s="1" t="n">
        <x:v>35</x:v>
      </x:c>
      <x:c r="B112" s="1" t="n">
        <x:v>1</x:v>
      </x:c>
      <x:c r="C112" s="1" t="n">
        <x:v>6</x:v>
      </x:c>
      <x:c r="D112" s="1" t="n">
        <x:v>7</x:v>
      </x:c>
      <x:c r="E112" s="1" t="n">
        <x:v>8</x:v>
      </x:c>
      <x:c r="F112" s="1" t="n">
        <x:f>INDEX('점수'!$D$2:$D$9,B112)</x:f>
        <x:v>1</x:v>
      </x:c>
      <x:c r="G112" s="1" t="n">
        <x:f>INDEX('점수'!$D$2:$D$9,C112)</x:f>
        <x:v>6</x:v>
      </x:c>
      <x:c r="H112" s="1" t="n">
        <x:f>INDEX('점수'!$D$2:$D$9,D112)</x:f>
        <x:v>7</x:v>
      </x:c>
      <x:c r="I112" s="1" t="n">
        <x:f>INDEX('점수'!$D$2:$D$9,E112)</x:f>
        <x:v>8</x:v>
      </x:c>
      <x:c r="J112" s="1" t="n">
        <x:f>AVERAGE(F112:I112)</x:f>
        <x:v>5.5</x:v>
      </x:c>
      <x:c r="K112" s="1" t="n">
        <x:f>(SUM('점수'!$D$2:$D$9)-SUM(F112:I112))/4</x:f>
        <x:v>3.5</x:v>
      </x:c>
      <x:c r="L112" s="1" t="n">
        <x:f>J112-K112</x:f>
        <x:v>2</x:v>
      </x:c>
      <x:c r="M112" s="1" t="n">
        <x:f>ABS(L112)</x:f>
        <x:v>2</x:v>
      </x:c>
      <x:c r="N112" s="1" t="n">
        <x:f>IF(M112&gt;=ABS($Q$78),1,0)</x:f>
        <x:v>1</x:v>
      </x:c>
      <x:c r="O112" s="1"/>
      <x:c r="P112" s="1"/>
      <x:c r="Q112" s="1"/>
    </x:row>
    <x:row r="113" ht="25" customHeight="1">
      <x:c r="A113" s="1" t="n">
        <x:v>36</x:v>
      </x:c>
      <x:c r="B113" s="1" t="n">
        <x:v>2</x:v>
      </x:c>
      <x:c r="C113" s="1" t="n">
        <x:v>3</x:v>
      </x:c>
      <x:c r="D113" s="1" t="n">
        <x:v>4</x:v>
      </x:c>
      <x:c r="E113" s="1" t="n">
        <x:v>5</x:v>
      </x:c>
      <x:c r="F113" s="1" t="n">
        <x:f>INDEX('점수'!$D$2:$D$9,B113)</x:f>
        <x:v>2</x:v>
      </x:c>
      <x:c r="G113" s="1" t="n">
        <x:f>INDEX('점수'!$D$2:$D$9,C113)</x:f>
        <x:v>3</x:v>
      </x:c>
      <x:c r="H113" s="1" t="n">
        <x:f>INDEX('점수'!$D$2:$D$9,D113)</x:f>
        <x:v>4</x:v>
      </x:c>
      <x:c r="I113" s="1" t="n">
        <x:f>INDEX('점수'!$D$2:$D$9,E113)</x:f>
        <x:v>5</x:v>
      </x:c>
      <x:c r="J113" s="1" t="n">
        <x:f>AVERAGE(F113:I113)</x:f>
        <x:v>3.5</x:v>
      </x:c>
      <x:c r="K113" s="1" t="n">
        <x:f>(SUM('점수'!$D$2:$D$9)-SUM(F113:I113))/4</x:f>
        <x:v>5.5</x:v>
      </x:c>
      <x:c r="L113" s="1" t="n">
        <x:f>J113-K113</x:f>
        <x:v>-2</x:v>
      </x:c>
      <x:c r="M113" s="1" t="n">
        <x:f>ABS(L113)</x:f>
        <x:v>2</x:v>
      </x:c>
      <x:c r="N113" s="1" t="n">
        <x:f>IF(M113&gt;=ABS($Q$78),1,0)</x:f>
        <x:v>1</x:v>
      </x:c>
      <x:c r="O113" s="1"/>
      <x:c r="P113" s="1"/>
      <x:c r="Q113" s="1"/>
    </x:row>
    <x:row r="114" ht="25" customHeight="1">
      <x:c r="A114" s="1" t="n">
        <x:v>37</x:v>
      </x:c>
      <x:c r="B114" s="1" t="n">
        <x:v>2</x:v>
      </x:c>
      <x:c r="C114" s="1" t="n">
        <x:v>3</x:v>
      </x:c>
      <x:c r="D114" s="1" t="n">
        <x:v>4</x:v>
      </x:c>
      <x:c r="E114" s="1" t="n">
        <x:v>6</x:v>
      </x:c>
      <x:c r="F114" s="1" t="n">
        <x:f>INDEX('점수'!$D$2:$D$9,B114)</x:f>
        <x:v>2</x:v>
      </x:c>
      <x:c r="G114" s="1" t="n">
        <x:f>INDEX('점수'!$D$2:$D$9,C114)</x:f>
        <x:v>3</x:v>
      </x:c>
      <x:c r="H114" s="1" t="n">
        <x:f>INDEX('점수'!$D$2:$D$9,D114)</x:f>
        <x:v>4</x:v>
      </x:c>
      <x:c r="I114" s="1" t="n">
        <x:f>INDEX('점수'!$D$2:$D$9,E114)</x:f>
        <x:v>6</x:v>
      </x:c>
      <x:c r="J114" s="1" t="n">
        <x:f>AVERAGE(F114:I114)</x:f>
        <x:v>3.75</x:v>
      </x:c>
      <x:c r="K114" s="1" t="n">
        <x:f>(SUM('점수'!$D$2:$D$9)-SUM(F114:I114))/4</x:f>
        <x:v>5.25</x:v>
      </x:c>
      <x:c r="L114" s="1" t="n">
        <x:f>J114-K114</x:f>
        <x:v>-1.5</x:v>
      </x:c>
      <x:c r="M114" s="1" t="n">
        <x:f>ABS(L114)</x:f>
        <x:v>1.5</x:v>
      </x:c>
      <x:c r="N114" s="1" t="n">
        <x:f>IF(M114&gt;=ABS($Q$78),1,0)</x:f>
        <x:v>0</x:v>
      </x:c>
      <x:c r="O114" s="1"/>
      <x:c r="P114" s="1"/>
      <x:c r="Q114" s="1"/>
    </x:row>
    <x:row r="115" ht="25" customHeight="1">
      <x:c r="A115" s="1" t="n">
        <x:v>38</x:v>
      </x:c>
      <x:c r="B115" s="1" t="n">
        <x:v>2</x:v>
      </x:c>
      <x:c r="C115" s="1" t="n">
        <x:v>3</x:v>
      </x:c>
      <x:c r="D115" s="1" t="n">
        <x:v>4</x:v>
      </x:c>
      <x:c r="E115" s="1" t="n">
        <x:v>7</x:v>
      </x:c>
      <x:c r="F115" s="1" t="n">
        <x:f>INDEX('점수'!$D$2:$D$9,B115)</x:f>
        <x:v>2</x:v>
      </x:c>
      <x:c r="G115" s="1" t="n">
        <x:f>INDEX('점수'!$D$2:$D$9,C115)</x:f>
        <x:v>3</x:v>
      </x:c>
      <x:c r="H115" s="1" t="n">
        <x:f>INDEX('점수'!$D$2:$D$9,D115)</x:f>
        <x:v>4</x:v>
      </x:c>
      <x:c r="I115" s="1" t="n">
        <x:f>INDEX('점수'!$D$2:$D$9,E115)</x:f>
        <x:v>7</x:v>
      </x:c>
      <x:c r="J115" s="1" t="n">
        <x:f>AVERAGE(F115:I115)</x:f>
        <x:v>4</x:v>
      </x:c>
      <x:c r="K115" s="1" t="n">
        <x:f>(SUM('점수'!$D$2:$D$9)-SUM(F115:I115))/4</x:f>
        <x:v>5</x:v>
      </x:c>
      <x:c r="L115" s="1" t="n">
        <x:f>J115-K115</x:f>
        <x:v>-1</x:v>
      </x:c>
      <x:c r="M115" s="1" t="n">
        <x:f>ABS(L115)</x:f>
        <x:v>1</x:v>
      </x:c>
      <x:c r="N115" s="1" t="n">
        <x:f>IF(M115&gt;=ABS($Q$78),1,0)</x:f>
        <x:v>0</x:v>
      </x:c>
      <x:c r="O115" s="1"/>
      <x:c r="P115" s="1"/>
      <x:c r="Q115" s="1"/>
    </x:row>
    <x:row r="116" ht="25" customHeight="1">
      <x:c r="A116" s="1" t="n">
        <x:v>39</x:v>
      </x:c>
      <x:c r="B116" s="1" t="n">
        <x:v>2</x:v>
      </x:c>
      <x:c r="C116" s="1" t="n">
        <x:v>3</x:v>
      </x:c>
      <x:c r="D116" s="1" t="n">
        <x:v>4</x:v>
      </x:c>
      <x:c r="E116" s="1" t="n">
        <x:v>8</x:v>
      </x:c>
      <x:c r="F116" s="1" t="n">
        <x:f>INDEX('점수'!$D$2:$D$9,B116)</x:f>
        <x:v>2</x:v>
      </x:c>
      <x:c r="G116" s="1" t="n">
        <x:f>INDEX('점수'!$D$2:$D$9,C116)</x:f>
        <x:v>3</x:v>
      </x:c>
      <x:c r="H116" s="1" t="n">
        <x:f>INDEX('점수'!$D$2:$D$9,D116)</x:f>
        <x:v>4</x:v>
      </x:c>
      <x:c r="I116" s="1" t="n">
        <x:f>INDEX('점수'!$D$2:$D$9,E116)</x:f>
        <x:v>8</x:v>
      </x:c>
      <x:c r="J116" s="1" t="n">
        <x:f>AVERAGE(F116:I116)</x:f>
        <x:v>4.25</x:v>
      </x:c>
      <x:c r="K116" s="1" t="n">
        <x:f>(SUM('점수'!$D$2:$D$9)-SUM(F116:I116))/4</x:f>
        <x:v>4.75</x:v>
      </x:c>
      <x:c r="L116" s="1" t="n">
        <x:f>J116-K116</x:f>
        <x:v>-0.5</x:v>
      </x:c>
      <x:c r="M116" s="1" t="n">
        <x:f>ABS(L116)</x:f>
        <x:v>0.5</x:v>
      </x:c>
      <x:c r="N116" s="1" t="n">
        <x:f>IF(M116&gt;=ABS($Q$78),1,0)</x:f>
        <x:v>0</x:v>
      </x:c>
      <x:c r="O116" s="1"/>
      <x:c r="P116" s="1"/>
      <x:c r="Q116" s="1"/>
    </x:row>
    <x:row r="117" ht="25" customHeight="1">
      <x:c r="A117" s="1" t="n">
        <x:v>40</x:v>
      </x:c>
      <x:c r="B117" s="1" t="n">
        <x:v>2</x:v>
      </x:c>
      <x:c r="C117" s="1" t="n">
        <x:v>3</x:v>
      </x:c>
      <x:c r="D117" s="1" t="n">
        <x:v>5</x:v>
      </x:c>
      <x:c r="E117" s="1" t="n">
        <x:v>6</x:v>
      </x:c>
      <x:c r="F117" s="1" t="n">
        <x:f>INDEX('점수'!$D$2:$D$9,B117)</x:f>
        <x:v>2</x:v>
      </x:c>
      <x:c r="G117" s="1" t="n">
        <x:f>INDEX('점수'!$D$2:$D$9,C117)</x:f>
        <x:v>3</x:v>
      </x:c>
      <x:c r="H117" s="1" t="n">
        <x:f>INDEX('점수'!$D$2:$D$9,D117)</x:f>
        <x:v>5</x:v>
      </x:c>
      <x:c r="I117" s="1" t="n">
        <x:f>INDEX('점수'!$D$2:$D$9,E117)</x:f>
        <x:v>6</x:v>
      </x:c>
      <x:c r="J117" s="1" t="n">
        <x:f>AVERAGE(F117:I117)</x:f>
        <x:v>4</x:v>
      </x:c>
      <x:c r="K117" s="1" t="n">
        <x:f>(SUM('점수'!$D$2:$D$9)-SUM(F117:I117))/4</x:f>
        <x:v>5</x:v>
      </x:c>
      <x:c r="L117" s="1" t="n">
        <x:f>J117-K117</x:f>
        <x:v>-1</x:v>
      </x:c>
      <x:c r="M117" s="1" t="n">
        <x:f>ABS(L117)</x:f>
        <x:v>1</x:v>
      </x:c>
      <x:c r="N117" s="1" t="n">
        <x:f>IF(M117&gt;=ABS($Q$78),1,0)</x:f>
        <x:v>0</x:v>
      </x:c>
      <x:c r="O117" s="1"/>
      <x:c r="P117" s="1"/>
      <x:c r="Q117" s="1"/>
    </x:row>
    <x:row r="118" ht="25" customHeight="1">
      <x:c r="A118" s="1" t="n">
        <x:v>41</x:v>
      </x:c>
      <x:c r="B118" s="1" t="n">
        <x:v>2</x:v>
      </x:c>
      <x:c r="C118" s="1" t="n">
        <x:v>3</x:v>
      </x:c>
      <x:c r="D118" s="1" t="n">
        <x:v>5</x:v>
      </x:c>
      <x:c r="E118" s="1" t="n">
        <x:v>7</x:v>
      </x:c>
      <x:c r="F118" s="1" t="n">
        <x:f>INDEX('점수'!$D$2:$D$9,B118)</x:f>
        <x:v>2</x:v>
      </x:c>
      <x:c r="G118" s="1" t="n">
        <x:f>INDEX('점수'!$D$2:$D$9,C118)</x:f>
        <x:v>3</x:v>
      </x:c>
      <x:c r="H118" s="1" t="n">
        <x:f>INDEX('점수'!$D$2:$D$9,D118)</x:f>
        <x:v>5</x:v>
      </x:c>
      <x:c r="I118" s="1" t="n">
        <x:f>INDEX('점수'!$D$2:$D$9,E118)</x:f>
        <x:v>7</x:v>
      </x:c>
      <x:c r="J118" s="1" t="n">
        <x:f>AVERAGE(F118:I118)</x:f>
        <x:v>4.25</x:v>
      </x:c>
      <x:c r="K118" s="1" t="n">
        <x:f>(SUM('점수'!$D$2:$D$9)-SUM(F118:I118))/4</x:f>
        <x:v>4.75</x:v>
      </x:c>
      <x:c r="L118" s="1" t="n">
        <x:f>J118-K118</x:f>
        <x:v>-0.5</x:v>
      </x:c>
      <x:c r="M118" s="1" t="n">
        <x:f>ABS(L118)</x:f>
        <x:v>0.5</x:v>
      </x:c>
      <x:c r="N118" s="1" t="n">
        <x:f>IF(M118&gt;=ABS($Q$78),1,0)</x:f>
        <x:v>0</x:v>
      </x:c>
      <x:c r="O118" s="1"/>
      <x:c r="P118" s="1"/>
      <x:c r="Q118" s="1"/>
    </x:row>
    <x:row r="119" ht="25" customHeight="1">
      <x:c r="A119" s="1" t="n">
        <x:v>42</x:v>
      </x:c>
      <x:c r="B119" s="1" t="n">
        <x:v>2</x:v>
      </x:c>
      <x:c r="C119" s="1" t="n">
        <x:v>3</x:v>
      </x:c>
      <x:c r="D119" s="1" t="n">
        <x:v>5</x:v>
      </x:c>
      <x:c r="E119" s="1" t="n">
        <x:v>8</x:v>
      </x:c>
      <x:c r="F119" s="1" t="n">
        <x:f>INDEX('점수'!$D$2:$D$9,B119)</x:f>
        <x:v>2</x:v>
      </x:c>
      <x:c r="G119" s="1" t="n">
        <x:f>INDEX('점수'!$D$2:$D$9,C119)</x:f>
        <x:v>3</x:v>
      </x:c>
      <x:c r="H119" s="1" t="n">
        <x:f>INDEX('점수'!$D$2:$D$9,D119)</x:f>
        <x:v>5</x:v>
      </x:c>
      <x:c r="I119" s="1" t="n">
        <x:f>INDEX('점수'!$D$2:$D$9,E119)</x:f>
        <x:v>8</x:v>
      </x:c>
      <x:c r="J119" s="1" t="n">
        <x:f>AVERAGE(F119:I119)</x:f>
        <x:v>4.5</x:v>
      </x:c>
      <x:c r="K119" s="1" t="n">
        <x:f>(SUM('점수'!$D$2:$D$9)-SUM(F119:I119))/4</x:f>
        <x:v>4.5</x:v>
      </x:c>
      <x:c r="L119" s="1" t="n">
        <x:f>J119-K119</x:f>
        <x:v>0</x:v>
      </x:c>
      <x:c r="M119" s="1" t="n">
        <x:f>ABS(L119)</x:f>
        <x:v>0</x:v>
      </x:c>
      <x:c r="N119" s="1" t="n">
        <x:f>IF(M119&gt;=ABS($Q$78),1,0)</x:f>
        <x:v>0</x:v>
      </x:c>
      <x:c r="O119" s="1"/>
      <x:c r="P119" s="1"/>
      <x:c r="Q119" s="1"/>
    </x:row>
    <x:row r="120" ht="25" customHeight="1">
      <x:c r="A120" s="1" t="n">
        <x:v>43</x:v>
      </x:c>
      <x:c r="B120" s="1" t="n">
        <x:v>2</x:v>
      </x:c>
      <x:c r="C120" s="1" t="n">
        <x:v>3</x:v>
      </x:c>
      <x:c r="D120" s="1" t="n">
        <x:v>6</x:v>
      </x:c>
      <x:c r="E120" s="1" t="n">
        <x:v>7</x:v>
      </x:c>
      <x:c r="F120" s="1" t="n">
        <x:f>INDEX('점수'!$D$2:$D$9,B120)</x:f>
        <x:v>2</x:v>
      </x:c>
      <x:c r="G120" s="1" t="n">
        <x:f>INDEX('점수'!$D$2:$D$9,C120)</x:f>
        <x:v>3</x:v>
      </x:c>
      <x:c r="H120" s="1" t="n">
        <x:f>INDEX('점수'!$D$2:$D$9,D120)</x:f>
        <x:v>6</x:v>
      </x:c>
      <x:c r="I120" s="1" t="n">
        <x:f>INDEX('점수'!$D$2:$D$9,E120)</x:f>
        <x:v>7</x:v>
      </x:c>
      <x:c r="J120" s="1" t="n">
        <x:f>AVERAGE(F120:I120)</x:f>
        <x:v>4.5</x:v>
      </x:c>
      <x:c r="K120" s="1" t="n">
        <x:f>(SUM('점수'!$D$2:$D$9)-SUM(F120:I120))/4</x:f>
        <x:v>4.5</x:v>
      </x:c>
      <x:c r="L120" s="1" t="n">
        <x:f>J120-K120</x:f>
        <x:v>0</x:v>
      </x:c>
      <x:c r="M120" s="1" t="n">
        <x:f>ABS(L120)</x:f>
        <x:v>0</x:v>
      </x:c>
      <x:c r="N120" s="1" t="n">
        <x:f>IF(M120&gt;=ABS($Q$78),1,0)</x:f>
        <x:v>0</x:v>
      </x:c>
      <x:c r="O120" s="1"/>
      <x:c r="P120" s="1"/>
      <x:c r="Q120" s="1"/>
    </x:row>
    <x:row r="121" ht="25" customHeight="1">
      <x:c r="A121" s="1" t="n">
        <x:v>44</x:v>
      </x:c>
      <x:c r="B121" s="1" t="n">
        <x:v>2</x:v>
      </x:c>
      <x:c r="C121" s="1" t="n">
        <x:v>3</x:v>
      </x:c>
      <x:c r="D121" s="1" t="n">
        <x:v>6</x:v>
      </x:c>
      <x:c r="E121" s="1" t="n">
        <x:v>8</x:v>
      </x:c>
      <x:c r="F121" s="1" t="n">
        <x:f>INDEX('점수'!$D$2:$D$9,B121)</x:f>
        <x:v>2</x:v>
      </x:c>
      <x:c r="G121" s="1" t="n">
        <x:f>INDEX('점수'!$D$2:$D$9,C121)</x:f>
        <x:v>3</x:v>
      </x:c>
      <x:c r="H121" s="1" t="n">
        <x:f>INDEX('점수'!$D$2:$D$9,D121)</x:f>
        <x:v>6</x:v>
      </x:c>
      <x:c r="I121" s="1" t="n">
        <x:f>INDEX('점수'!$D$2:$D$9,E121)</x:f>
        <x:v>8</x:v>
      </x:c>
      <x:c r="J121" s="1" t="n">
        <x:f>AVERAGE(F121:I121)</x:f>
        <x:v>4.75</x:v>
      </x:c>
      <x:c r="K121" s="1" t="n">
        <x:f>(SUM('점수'!$D$2:$D$9)-SUM(F121:I121))/4</x:f>
        <x:v>4.25</x:v>
      </x:c>
      <x:c r="L121" s="1" t="n">
        <x:f>J121-K121</x:f>
        <x:v>0.5</x:v>
      </x:c>
      <x:c r="M121" s="1" t="n">
        <x:f>ABS(L121)</x:f>
        <x:v>0.5</x:v>
      </x:c>
      <x:c r="N121" s="1" t="n">
        <x:f>IF(M121&gt;=ABS($Q$78),1,0)</x:f>
        <x:v>0</x:v>
      </x:c>
      <x:c r="O121" s="1"/>
      <x:c r="P121" s="1"/>
      <x:c r="Q121" s="1"/>
    </x:row>
    <x:row r="122" ht="25" customHeight="1">
      <x:c r="A122" s="1" t="n">
        <x:v>45</x:v>
      </x:c>
      <x:c r="B122" s="1" t="n">
        <x:v>2</x:v>
      </x:c>
      <x:c r="C122" s="1" t="n">
        <x:v>3</x:v>
      </x:c>
      <x:c r="D122" s="1" t="n">
        <x:v>7</x:v>
      </x:c>
      <x:c r="E122" s="1" t="n">
        <x:v>8</x:v>
      </x:c>
      <x:c r="F122" s="1" t="n">
        <x:f>INDEX('점수'!$D$2:$D$9,B122)</x:f>
        <x:v>2</x:v>
      </x:c>
      <x:c r="G122" s="1" t="n">
        <x:f>INDEX('점수'!$D$2:$D$9,C122)</x:f>
        <x:v>3</x:v>
      </x:c>
      <x:c r="H122" s="1" t="n">
        <x:f>INDEX('점수'!$D$2:$D$9,D122)</x:f>
        <x:v>7</x:v>
      </x:c>
      <x:c r="I122" s="1" t="n">
        <x:f>INDEX('점수'!$D$2:$D$9,E122)</x:f>
        <x:v>8</x:v>
      </x:c>
      <x:c r="J122" s="1" t="n">
        <x:f>AVERAGE(F122:I122)</x:f>
        <x:v>5</x:v>
      </x:c>
      <x:c r="K122" s="1" t="n">
        <x:f>(SUM('점수'!$D$2:$D$9)-SUM(F122:I122))/4</x:f>
        <x:v>4</x:v>
      </x:c>
      <x:c r="L122" s="1" t="n">
        <x:f>J122-K122</x:f>
        <x:v>1</x:v>
      </x:c>
      <x:c r="M122" s="1" t="n">
        <x:f>ABS(L122)</x:f>
        <x:v>1</x:v>
      </x:c>
      <x:c r="N122" s="1" t="n">
        <x:f>IF(M122&gt;=ABS($Q$78),1,0)</x:f>
        <x:v>0</x:v>
      </x:c>
      <x:c r="O122" s="1"/>
      <x:c r="P122" s="1"/>
      <x:c r="Q122" s="1"/>
    </x:row>
    <x:row r="123" ht="25" customHeight="1">
      <x:c r="A123" s="1" t="n">
        <x:v>46</x:v>
      </x:c>
      <x:c r="B123" s="1" t="n">
        <x:v>2</x:v>
      </x:c>
      <x:c r="C123" s="1" t="n">
        <x:v>4</x:v>
      </x:c>
      <x:c r="D123" s="1" t="n">
        <x:v>5</x:v>
      </x:c>
      <x:c r="E123" s="1" t="n">
        <x:v>6</x:v>
      </x:c>
      <x:c r="F123" s="1" t="n">
        <x:f>INDEX('점수'!$D$2:$D$9,B123)</x:f>
        <x:v>2</x:v>
      </x:c>
      <x:c r="G123" s="1" t="n">
        <x:f>INDEX('점수'!$D$2:$D$9,C123)</x:f>
        <x:v>4</x:v>
      </x:c>
      <x:c r="H123" s="1" t="n">
        <x:f>INDEX('점수'!$D$2:$D$9,D123)</x:f>
        <x:v>5</x:v>
      </x:c>
      <x:c r="I123" s="1" t="n">
        <x:f>INDEX('점수'!$D$2:$D$9,E123)</x:f>
        <x:v>6</x:v>
      </x:c>
      <x:c r="J123" s="1" t="n">
        <x:f>AVERAGE(F123:I123)</x:f>
        <x:v>4.25</x:v>
      </x:c>
      <x:c r="K123" s="1" t="n">
        <x:f>(SUM('점수'!$D$2:$D$9)-SUM(F123:I123))/4</x:f>
        <x:v>4.75</x:v>
      </x:c>
      <x:c r="L123" s="1" t="n">
        <x:f>J123-K123</x:f>
        <x:v>-0.5</x:v>
      </x:c>
      <x:c r="M123" s="1" t="n">
        <x:f>ABS(L123)</x:f>
        <x:v>0.5</x:v>
      </x:c>
      <x:c r="N123" s="1" t="n">
        <x:f>IF(M123&gt;=ABS($Q$78),1,0)</x:f>
        <x:v>0</x:v>
      </x:c>
      <x:c r="O123" s="1"/>
      <x:c r="P123" s="1"/>
      <x:c r="Q123" s="1"/>
    </x:row>
    <x:row r="124" ht="25" customHeight="1">
      <x:c r="A124" s="1" t="n">
        <x:v>47</x:v>
      </x:c>
      <x:c r="B124" s="1" t="n">
        <x:v>2</x:v>
      </x:c>
      <x:c r="C124" s="1" t="n">
        <x:v>4</x:v>
      </x:c>
      <x:c r="D124" s="1" t="n">
        <x:v>5</x:v>
      </x:c>
      <x:c r="E124" s="1" t="n">
        <x:v>7</x:v>
      </x:c>
      <x:c r="F124" s="1" t="n">
        <x:f>INDEX('점수'!$D$2:$D$9,B124)</x:f>
        <x:v>2</x:v>
      </x:c>
      <x:c r="G124" s="1" t="n">
        <x:f>INDEX('점수'!$D$2:$D$9,C124)</x:f>
        <x:v>4</x:v>
      </x:c>
      <x:c r="H124" s="1" t="n">
        <x:f>INDEX('점수'!$D$2:$D$9,D124)</x:f>
        <x:v>5</x:v>
      </x:c>
      <x:c r="I124" s="1" t="n">
        <x:f>INDEX('점수'!$D$2:$D$9,E124)</x:f>
        <x:v>7</x:v>
      </x:c>
      <x:c r="J124" s="1" t="n">
        <x:f>AVERAGE(F124:I124)</x:f>
        <x:v>4.5</x:v>
      </x:c>
      <x:c r="K124" s="1" t="n">
        <x:f>(SUM('점수'!$D$2:$D$9)-SUM(F124:I124))/4</x:f>
        <x:v>4.5</x:v>
      </x:c>
      <x:c r="L124" s="1" t="n">
        <x:f>J124-K124</x:f>
        <x:v>0</x:v>
      </x:c>
      <x:c r="M124" s="1" t="n">
        <x:f>ABS(L124)</x:f>
        <x:v>0</x:v>
      </x:c>
      <x:c r="N124" s="1" t="n">
        <x:f>IF(M124&gt;=ABS($Q$78),1,0)</x:f>
        <x:v>0</x:v>
      </x:c>
      <x:c r="O124" s="1"/>
      <x:c r="P124" s="1"/>
      <x:c r="Q124" s="1"/>
    </x:row>
    <x:row r="125" ht="25" customHeight="1">
      <x:c r="A125" s="1" t="n">
        <x:v>48</x:v>
      </x:c>
      <x:c r="B125" s="1" t="n">
        <x:v>2</x:v>
      </x:c>
      <x:c r="C125" s="1" t="n">
        <x:v>4</x:v>
      </x:c>
      <x:c r="D125" s="1" t="n">
        <x:v>5</x:v>
      </x:c>
      <x:c r="E125" s="1" t="n">
        <x:v>8</x:v>
      </x:c>
      <x:c r="F125" s="1" t="n">
        <x:f>INDEX('점수'!$D$2:$D$9,B125)</x:f>
        <x:v>2</x:v>
      </x:c>
      <x:c r="G125" s="1" t="n">
        <x:f>INDEX('점수'!$D$2:$D$9,C125)</x:f>
        <x:v>4</x:v>
      </x:c>
      <x:c r="H125" s="1" t="n">
        <x:f>INDEX('점수'!$D$2:$D$9,D125)</x:f>
        <x:v>5</x:v>
      </x:c>
      <x:c r="I125" s="1" t="n">
        <x:f>INDEX('점수'!$D$2:$D$9,E125)</x:f>
        <x:v>8</x:v>
      </x:c>
      <x:c r="J125" s="1" t="n">
        <x:f>AVERAGE(F125:I125)</x:f>
        <x:v>4.75</x:v>
      </x:c>
      <x:c r="K125" s="1" t="n">
        <x:f>(SUM('점수'!$D$2:$D$9)-SUM(F125:I125))/4</x:f>
        <x:v>4.25</x:v>
      </x:c>
      <x:c r="L125" s="1" t="n">
        <x:f>J125-K125</x:f>
        <x:v>0.5</x:v>
      </x:c>
      <x:c r="M125" s="1" t="n">
        <x:f>ABS(L125)</x:f>
        <x:v>0.5</x:v>
      </x:c>
      <x:c r="N125" s="1" t="n">
        <x:f>IF(M125&gt;=ABS($Q$78),1,0)</x:f>
        <x:v>0</x:v>
      </x:c>
      <x:c r="O125" s="1"/>
      <x:c r="P125" s="1"/>
      <x:c r="Q125" s="1"/>
    </x:row>
    <x:row r="126" ht="25" customHeight="1">
      <x:c r="A126" s="1" t="n">
        <x:v>49</x:v>
      </x:c>
      <x:c r="B126" s="1" t="n">
        <x:v>2</x:v>
      </x:c>
      <x:c r="C126" s="1" t="n">
        <x:v>4</x:v>
      </x:c>
      <x:c r="D126" s="1" t="n">
        <x:v>6</x:v>
      </x:c>
      <x:c r="E126" s="1" t="n">
        <x:v>7</x:v>
      </x:c>
      <x:c r="F126" s="1" t="n">
        <x:f>INDEX('점수'!$D$2:$D$9,B126)</x:f>
        <x:v>2</x:v>
      </x:c>
      <x:c r="G126" s="1" t="n">
        <x:f>INDEX('점수'!$D$2:$D$9,C126)</x:f>
        <x:v>4</x:v>
      </x:c>
      <x:c r="H126" s="1" t="n">
        <x:f>INDEX('점수'!$D$2:$D$9,D126)</x:f>
        <x:v>6</x:v>
      </x:c>
      <x:c r="I126" s="1" t="n">
        <x:f>INDEX('점수'!$D$2:$D$9,E126)</x:f>
        <x:v>7</x:v>
      </x:c>
      <x:c r="J126" s="1" t="n">
        <x:f>AVERAGE(F126:I126)</x:f>
        <x:v>4.75</x:v>
      </x:c>
      <x:c r="K126" s="1" t="n">
        <x:f>(SUM('점수'!$D$2:$D$9)-SUM(F126:I126))/4</x:f>
        <x:v>4.25</x:v>
      </x:c>
      <x:c r="L126" s="1" t="n">
        <x:f>J126-K126</x:f>
        <x:v>0.5</x:v>
      </x:c>
      <x:c r="M126" s="1" t="n">
        <x:f>ABS(L126)</x:f>
        <x:v>0.5</x:v>
      </x:c>
      <x:c r="N126" s="1" t="n">
        <x:f>IF(M126&gt;=ABS($Q$78),1,0)</x:f>
        <x:v>0</x:v>
      </x:c>
      <x:c r="O126" s="1"/>
      <x:c r="P126" s="1"/>
      <x:c r="Q126" s="1"/>
    </x:row>
    <x:row r="127" ht="25" customHeight="1">
      <x:c r="A127" s="1" t="n">
        <x:v>50</x:v>
      </x:c>
      <x:c r="B127" s="1" t="n">
        <x:v>2</x:v>
      </x:c>
      <x:c r="C127" s="1" t="n">
        <x:v>4</x:v>
      </x:c>
      <x:c r="D127" s="1" t="n">
        <x:v>6</x:v>
      </x:c>
      <x:c r="E127" s="1" t="n">
        <x:v>8</x:v>
      </x:c>
      <x:c r="F127" s="1" t="n">
        <x:f>INDEX('점수'!$D$2:$D$9,B127)</x:f>
        <x:v>2</x:v>
      </x:c>
      <x:c r="G127" s="1" t="n">
        <x:f>INDEX('점수'!$D$2:$D$9,C127)</x:f>
        <x:v>4</x:v>
      </x:c>
      <x:c r="H127" s="1" t="n">
        <x:f>INDEX('점수'!$D$2:$D$9,D127)</x:f>
        <x:v>6</x:v>
      </x:c>
      <x:c r="I127" s="1" t="n">
        <x:f>INDEX('점수'!$D$2:$D$9,E127)</x:f>
        <x:v>8</x:v>
      </x:c>
      <x:c r="J127" s="1" t="n">
        <x:f>AVERAGE(F127:I127)</x:f>
        <x:v>5</x:v>
      </x:c>
      <x:c r="K127" s="1" t="n">
        <x:f>(SUM('점수'!$D$2:$D$9)-SUM(F127:I127))/4</x:f>
        <x:v>4</x:v>
      </x:c>
      <x:c r="L127" s="1" t="n">
        <x:f>J127-K127</x:f>
        <x:v>1</x:v>
      </x:c>
      <x:c r="M127" s="1" t="n">
        <x:f>ABS(L127)</x:f>
        <x:v>1</x:v>
      </x:c>
      <x:c r="N127" s="1" t="n">
        <x:f>IF(M127&gt;=ABS($Q$78),1,0)</x:f>
        <x:v>0</x:v>
      </x:c>
      <x:c r="O127" s="1"/>
      <x:c r="P127" s="1"/>
      <x:c r="Q127" s="1"/>
    </x:row>
    <x:row r="128" ht="25" customHeight="1">
      <x:c r="A128" s="1" t="n">
        <x:v>51</x:v>
      </x:c>
      <x:c r="B128" s="1" t="n">
        <x:v>2</x:v>
      </x:c>
      <x:c r="C128" s="1" t="n">
        <x:v>4</x:v>
      </x:c>
      <x:c r="D128" s="1" t="n">
        <x:v>7</x:v>
      </x:c>
      <x:c r="E128" s="1" t="n">
        <x:v>8</x:v>
      </x:c>
      <x:c r="F128" s="1" t="n">
        <x:f>INDEX('점수'!$D$2:$D$9,B128)</x:f>
        <x:v>2</x:v>
      </x:c>
      <x:c r="G128" s="1" t="n">
        <x:f>INDEX('점수'!$D$2:$D$9,C128)</x:f>
        <x:v>4</x:v>
      </x:c>
      <x:c r="H128" s="1" t="n">
        <x:f>INDEX('점수'!$D$2:$D$9,D128)</x:f>
        <x:v>7</x:v>
      </x:c>
      <x:c r="I128" s="1" t="n">
        <x:f>INDEX('점수'!$D$2:$D$9,E128)</x:f>
        <x:v>8</x:v>
      </x:c>
      <x:c r="J128" s="1" t="n">
        <x:f>AVERAGE(F128:I128)</x:f>
        <x:v>5.25</x:v>
      </x:c>
      <x:c r="K128" s="1" t="n">
        <x:f>(SUM('점수'!$D$2:$D$9)-SUM(F128:I128))/4</x:f>
        <x:v>3.75</x:v>
      </x:c>
      <x:c r="L128" s="1" t="n">
        <x:f>J128-K128</x:f>
        <x:v>1.5</x:v>
      </x:c>
      <x:c r="M128" s="1" t="n">
        <x:f>ABS(L128)</x:f>
        <x:v>1.5</x:v>
      </x:c>
      <x:c r="N128" s="1" t="n">
        <x:f>IF(M128&gt;=ABS($Q$78),1,0)</x:f>
        <x:v>0</x:v>
      </x:c>
      <x:c r="O128" s="1"/>
      <x:c r="P128" s="1"/>
      <x:c r="Q128" s="1"/>
    </x:row>
    <x:row r="129" ht="25" customHeight="1">
      <x:c r="A129" s="1" t="n">
        <x:v>52</x:v>
      </x:c>
      <x:c r="B129" s="1" t="n">
        <x:v>2</x:v>
      </x:c>
      <x:c r="C129" s="1" t="n">
        <x:v>5</x:v>
      </x:c>
      <x:c r="D129" s="1" t="n">
        <x:v>6</x:v>
      </x:c>
      <x:c r="E129" s="1" t="n">
        <x:v>7</x:v>
      </x:c>
      <x:c r="F129" s="1" t="n">
        <x:f>INDEX('점수'!$D$2:$D$9,B129)</x:f>
        <x:v>2</x:v>
      </x:c>
      <x:c r="G129" s="1" t="n">
        <x:f>INDEX('점수'!$D$2:$D$9,C129)</x:f>
        <x:v>5</x:v>
      </x:c>
      <x:c r="H129" s="1" t="n">
        <x:f>INDEX('점수'!$D$2:$D$9,D129)</x:f>
        <x:v>6</x:v>
      </x:c>
      <x:c r="I129" s="1" t="n">
        <x:f>INDEX('점수'!$D$2:$D$9,E129)</x:f>
        <x:v>7</x:v>
      </x:c>
      <x:c r="J129" s="1" t="n">
        <x:f>AVERAGE(F129:I129)</x:f>
        <x:v>5</x:v>
      </x:c>
      <x:c r="K129" s="1" t="n">
        <x:f>(SUM('점수'!$D$2:$D$9)-SUM(F129:I129))/4</x:f>
        <x:v>4</x:v>
      </x:c>
      <x:c r="L129" s="1" t="n">
        <x:f>J129-K129</x:f>
        <x:v>1</x:v>
      </x:c>
      <x:c r="M129" s="1" t="n">
        <x:f>ABS(L129)</x:f>
        <x:v>1</x:v>
      </x:c>
      <x:c r="N129" s="1" t="n">
        <x:f>IF(M129&gt;=ABS($Q$78),1,0)</x:f>
        <x:v>0</x:v>
      </x:c>
      <x:c r="O129" s="1"/>
      <x:c r="P129" s="1"/>
      <x:c r="Q129" s="1"/>
    </x:row>
    <x:row r="130" ht="25" customHeight="1">
      <x:c r="A130" s="1" t="n">
        <x:v>53</x:v>
      </x:c>
      <x:c r="B130" s="1" t="n">
        <x:v>2</x:v>
      </x:c>
      <x:c r="C130" s="1" t="n">
        <x:v>5</x:v>
      </x:c>
      <x:c r="D130" s="1" t="n">
        <x:v>6</x:v>
      </x:c>
      <x:c r="E130" s="1" t="n">
        <x:v>8</x:v>
      </x:c>
      <x:c r="F130" s="1" t="n">
        <x:f>INDEX('점수'!$D$2:$D$9,B130)</x:f>
        <x:v>2</x:v>
      </x:c>
      <x:c r="G130" s="1" t="n">
        <x:f>INDEX('점수'!$D$2:$D$9,C130)</x:f>
        <x:v>5</x:v>
      </x:c>
      <x:c r="H130" s="1" t="n">
        <x:f>INDEX('점수'!$D$2:$D$9,D130)</x:f>
        <x:v>6</x:v>
      </x:c>
      <x:c r="I130" s="1" t="n">
        <x:f>INDEX('점수'!$D$2:$D$9,E130)</x:f>
        <x:v>8</x:v>
      </x:c>
      <x:c r="J130" s="1" t="n">
        <x:f>AVERAGE(F130:I130)</x:f>
        <x:v>5.25</x:v>
      </x:c>
      <x:c r="K130" s="1" t="n">
        <x:f>(SUM('점수'!$D$2:$D$9)-SUM(F130:I130))/4</x:f>
        <x:v>3.75</x:v>
      </x:c>
      <x:c r="L130" s="1" t="n">
        <x:f>J130-K130</x:f>
        <x:v>1.5</x:v>
      </x:c>
      <x:c r="M130" s="1" t="n">
        <x:f>ABS(L130)</x:f>
        <x:v>1.5</x:v>
      </x:c>
      <x:c r="N130" s="1" t="n">
        <x:f>IF(M130&gt;=ABS($Q$78),1,0)</x:f>
        <x:v>0</x:v>
      </x:c>
      <x:c r="O130" s="1"/>
      <x:c r="P130" s="1"/>
      <x:c r="Q130" s="1"/>
    </x:row>
    <x:row r="131" ht="25" customHeight="1">
      <x:c r="A131" s="1" t="n">
        <x:v>54</x:v>
      </x:c>
      <x:c r="B131" s="1" t="n">
        <x:v>2</x:v>
      </x:c>
      <x:c r="C131" s="1" t="n">
        <x:v>5</x:v>
      </x:c>
      <x:c r="D131" s="1" t="n">
        <x:v>7</x:v>
      </x:c>
      <x:c r="E131" s="1" t="n">
        <x:v>8</x:v>
      </x:c>
      <x:c r="F131" s="1" t="n">
        <x:f>INDEX('점수'!$D$2:$D$9,B131)</x:f>
        <x:v>2</x:v>
      </x:c>
      <x:c r="G131" s="1" t="n">
        <x:f>INDEX('점수'!$D$2:$D$9,C131)</x:f>
        <x:v>5</x:v>
      </x:c>
      <x:c r="H131" s="1" t="n">
        <x:f>INDEX('점수'!$D$2:$D$9,D131)</x:f>
        <x:v>7</x:v>
      </x:c>
      <x:c r="I131" s="1" t="n">
        <x:f>INDEX('점수'!$D$2:$D$9,E131)</x:f>
        <x:v>8</x:v>
      </x:c>
      <x:c r="J131" s="1" t="n">
        <x:f>AVERAGE(F131:I131)</x:f>
        <x:v>5.5</x:v>
      </x:c>
      <x:c r="K131" s="1" t="n">
        <x:f>(SUM('점수'!$D$2:$D$9)-SUM(F131:I131))/4</x:f>
        <x:v>3.5</x:v>
      </x:c>
      <x:c r="L131" s="1" t="n">
        <x:f>J131-K131</x:f>
        <x:v>2</x:v>
      </x:c>
      <x:c r="M131" s="1" t="n">
        <x:f>ABS(L131)</x:f>
        <x:v>2</x:v>
      </x:c>
      <x:c r="N131" s="1" t="n">
        <x:f>IF(M131&gt;=ABS($Q$78),1,0)</x:f>
        <x:v>1</x:v>
      </x:c>
      <x:c r="O131" s="1"/>
      <x:c r="P131" s="1"/>
      <x:c r="Q131" s="1"/>
    </x:row>
    <x:row r="132" ht="25" customHeight="1">
      <x:c r="A132" s="1" t="n">
        <x:v>55</x:v>
      </x:c>
      <x:c r="B132" s="1" t="n">
        <x:v>2</x:v>
      </x:c>
      <x:c r="C132" s="1" t="n">
        <x:v>6</x:v>
      </x:c>
      <x:c r="D132" s="1" t="n">
        <x:v>7</x:v>
      </x:c>
      <x:c r="E132" s="1" t="n">
        <x:v>8</x:v>
      </x:c>
      <x:c r="F132" s="1" t="n">
        <x:f>INDEX('점수'!$D$2:$D$9,B132)</x:f>
        <x:v>2</x:v>
      </x:c>
      <x:c r="G132" s="1" t="n">
        <x:f>INDEX('점수'!$D$2:$D$9,C132)</x:f>
        <x:v>6</x:v>
      </x:c>
      <x:c r="H132" s="1" t="n">
        <x:f>INDEX('점수'!$D$2:$D$9,D132)</x:f>
        <x:v>7</x:v>
      </x:c>
      <x:c r="I132" s="1" t="n">
        <x:f>INDEX('점수'!$D$2:$D$9,E132)</x:f>
        <x:v>8</x:v>
      </x:c>
      <x:c r="J132" s="1" t="n">
        <x:f>AVERAGE(F132:I132)</x:f>
        <x:v>5.75</x:v>
      </x:c>
      <x:c r="K132" s="1" t="n">
        <x:f>(SUM('점수'!$D$2:$D$9)-SUM(F132:I132))/4</x:f>
        <x:v>3.25</x:v>
      </x:c>
      <x:c r="L132" s="1" t="n">
        <x:f>J132-K132</x:f>
        <x:v>2.5</x:v>
      </x:c>
      <x:c r="M132" s="1" t="n">
        <x:f>ABS(L132)</x:f>
        <x:v>2.5</x:v>
      </x:c>
      <x:c r="N132" s="1" t="n">
        <x:f>IF(M132&gt;=ABS($Q$78),1,0)</x:f>
        <x:v>1</x:v>
      </x:c>
      <x:c r="O132" s="1"/>
      <x:c r="P132" s="1"/>
      <x:c r="Q132" s="1"/>
    </x:row>
    <x:row r="133" ht="25" customHeight="1">
      <x:c r="A133" s="1" t="n">
        <x:v>56</x:v>
      </x:c>
      <x:c r="B133" s="1" t="n">
        <x:v>3</x:v>
      </x:c>
      <x:c r="C133" s="1" t="n">
        <x:v>4</x:v>
      </x:c>
      <x:c r="D133" s="1" t="n">
        <x:v>5</x:v>
      </x:c>
      <x:c r="E133" s="1" t="n">
        <x:v>6</x:v>
      </x:c>
      <x:c r="F133" s="1" t="n">
        <x:f>INDEX('점수'!$D$2:$D$9,B133)</x:f>
        <x:v>3</x:v>
      </x:c>
      <x:c r="G133" s="1" t="n">
        <x:f>INDEX('점수'!$D$2:$D$9,C133)</x:f>
        <x:v>4</x:v>
      </x:c>
      <x:c r="H133" s="1" t="n">
        <x:f>INDEX('점수'!$D$2:$D$9,D133)</x:f>
        <x:v>5</x:v>
      </x:c>
      <x:c r="I133" s="1" t="n">
        <x:f>INDEX('점수'!$D$2:$D$9,E133)</x:f>
        <x:v>6</x:v>
      </x:c>
      <x:c r="J133" s="1" t="n">
        <x:f>AVERAGE(F133:I133)</x:f>
        <x:v>4.5</x:v>
      </x:c>
      <x:c r="K133" s="1" t="n">
        <x:f>(SUM('점수'!$D$2:$D$9)-SUM(F133:I133))/4</x:f>
        <x:v>4.5</x:v>
      </x:c>
      <x:c r="L133" s="1" t="n">
        <x:f>J133-K133</x:f>
        <x:v>0</x:v>
      </x:c>
      <x:c r="M133" s="1" t="n">
        <x:f>ABS(L133)</x:f>
        <x:v>0</x:v>
      </x:c>
      <x:c r="N133" s="1" t="n">
        <x:f>IF(M133&gt;=ABS($Q$78),1,0)</x:f>
        <x:v>0</x:v>
      </x:c>
      <x:c r="O133" s="1"/>
      <x:c r="P133" s="1"/>
      <x:c r="Q133" s="1"/>
    </x:row>
    <x:row r="134" ht="25" customHeight="1">
      <x:c r="A134" s="1" t="n">
        <x:v>57</x:v>
      </x:c>
      <x:c r="B134" s="1" t="n">
        <x:v>3</x:v>
      </x:c>
      <x:c r="C134" s="1" t="n">
        <x:v>4</x:v>
      </x:c>
      <x:c r="D134" s="1" t="n">
        <x:v>5</x:v>
      </x:c>
      <x:c r="E134" s="1" t="n">
        <x:v>7</x:v>
      </x:c>
      <x:c r="F134" s="1" t="n">
        <x:f>INDEX('점수'!$D$2:$D$9,B134)</x:f>
        <x:v>3</x:v>
      </x:c>
      <x:c r="G134" s="1" t="n">
        <x:f>INDEX('점수'!$D$2:$D$9,C134)</x:f>
        <x:v>4</x:v>
      </x:c>
      <x:c r="H134" s="1" t="n">
        <x:f>INDEX('점수'!$D$2:$D$9,D134)</x:f>
        <x:v>5</x:v>
      </x:c>
      <x:c r="I134" s="1" t="n">
        <x:f>INDEX('점수'!$D$2:$D$9,E134)</x:f>
        <x:v>7</x:v>
      </x:c>
      <x:c r="J134" s="1" t="n">
        <x:f>AVERAGE(F134:I134)</x:f>
        <x:v>4.75</x:v>
      </x:c>
      <x:c r="K134" s="1" t="n">
        <x:f>(SUM('점수'!$D$2:$D$9)-SUM(F134:I134))/4</x:f>
        <x:v>4.25</x:v>
      </x:c>
      <x:c r="L134" s="1" t="n">
        <x:f>J134-K134</x:f>
        <x:v>0.5</x:v>
      </x:c>
      <x:c r="M134" s="1" t="n">
        <x:f>ABS(L134)</x:f>
        <x:v>0.5</x:v>
      </x:c>
      <x:c r="N134" s="1" t="n">
        <x:f>IF(M134&gt;=ABS($Q$78),1,0)</x:f>
        <x:v>0</x:v>
      </x:c>
      <x:c r="O134" s="1"/>
      <x:c r="P134" s="1"/>
      <x:c r="Q134" s="1"/>
    </x:row>
    <x:row r="135" ht="25" customHeight="1">
      <x:c r="A135" s="1" t="n">
        <x:v>58</x:v>
      </x:c>
      <x:c r="B135" s="1" t="n">
        <x:v>3</x:v>
      </x:c>
      <x:c r="C135" s="1" t="n">
        <x:v>4</x:v>
      </x:c>
      <x:c r="D135" s="1" t="n">
        <x:v>5</x:v>
      </x:c>
      <x:c r="E135" s="1" t="n">
        <x:v>8</x:v>
      </x:c>
      <x:c r="F135" s="1" t="n">
        <x:f>INDEX('점수'!$D$2:$D$9,B135)</x:f>
        <x:v>3</x:v>
      </x:c>
      <x:c r="G135" s="1" t="n">
        <x:f>INDEX('점수'!$D$2:$D$9,C135)</x:f>
        <x:v>4</x:v>
      </x:c>
      <x:c r="H135" s="1" t="n">
        <x:f>INDEX('점수'!$D$2:$D$9,D135)</x:f>
        <x:v>5</x:v>
      </x:c>
      <x:c r="I135" s="1" t="n">
        <x:f>INDEX('점수'!$D$2:$D$9,E135)</x:f>
        <x:v>8</x:v>
      </x:c>
      <x:c r="J135" s="1" t="n">
        <x:f>AVERAGE(F135:I135)</x:f>
        <x:v>5</x:v>
      </x:c>
      <x:c r="K135" s="1" t="n">
        <x:f>(SUM('점수'!$D$2:$D$9)-SUM(F135:I135))/4</x:f>
        <x:v>4</x:v>
      </x:c>
      <x:c r="L135" s="1" t="n">
        <x:f>J135-K135</x:f>
        <x:v>1</x:v>
      </x:c>
      <x:c r="M135" s="1" t="n">
        <x:f>ABS(L135)</x:f>
        <x:v>1</x:v>
      </x:c>
      <x:c r="N135" s="1" t="n">
        <x:f>IF(M135&gt;=ABS($Q$78),1,0)</x:f>
        <x:v>0</x:v>
      </x:c>
      <x:c r="O135" s="1"/>
      <x:c r="P135" s="1"/>
      <x:c r="Q135" s="1"/>
    </x:row>
    <x:row r="136" ht="25" customHeight="1">
      <x:c r="A136" s="1" t="n">
        <x:v>59</x:v>
      </x:c>
      <x:c r="B136" s="1" t="n">
        <x:v>3</x:v>
      </x:c>
      <x:c r="C136" s="1" t="n">
        <x:v>4</x:v>
      </x:c>
      <x:c r="D136" s="1" t="n">
        <x:v>6</x:v>
      </x:c>
      <x:c r="E136" s="1" t="n">
        <x:v>7</x:v>
      </x:c>
      <x:c r="F136" s="1" t="n">
        <x:f>INDEX('점수'!$D$2:$D$9,B136)</x:f>
        <x:v>3</x:v>
      </x:c>
      <x:c r="G136" s="1" t="n">
        <x:f>INDEX('점수'!$D$2:$D$9,C136)</x:f>
        <x:v>4</x:v>
      </x:c>
      <x:c r="H136" s="1" t="n">
        <x:f>INDEX('점수'!$D$2:$D$9,D136)</x:f>
        <x:v>6</x:v>
      </x:c>
      <x:c r="I136" s="1" t="n">
        <x:f>INDEX('점수'!$D$2:$D$9,E136)</x:f>
        <x:v>7</x:v>
      </x:c>
      <x:c r="J136" s="1" t="n">
        <x:f>AVERAGE(F136:I136)</x:f>
        <x:v>5</x:v>
      </x:c>
      <x:c r="K136" s="1" t="n">
        <x:f>(SUM('점수'!$D$2:$D$9)-SUM(F136:I136))/4</x:f>
        <x:v>4</x:v>
      </x:c>
      <x:c r="L136" s="1" t="n">
        <x:f>J136-K136</x:f>
        <x:v>1</x:v>
      </x:c>
      <x:c r="M136" s="1" t="n">
        <x:f>ABS(L136)</x:f>
        <x:v>1</x:v>
      </x:c>
      <x:c r="N136" s="1" t="n">
        <x:f>IF(M136&gt;=ABS($Q$78),1,0)</x:f>
        <x:v>0</x:v>
      </x:c>
      <x:c r="O136" s="1"/>
      <x:c r="P136" s="1"/>
      <x:c r="Q136" s="1"/>
    </x:row>
    <x:row r="137" ht="25" customHeight="1">
      <x:c r="A137" s="1" t="n">
        <x:v>60</x:v>
      </x:c>
      <x:c r="B137" s="1" t="n">
        <x:v>3</x:v>
      </x:c>
      <x:c r="C137" s="1" t="n">
        <x:v>4</x:v>
      </x:c>
      <x:c r="D137" s="1" t="n">
        <x:v>6</x:v>
      </x:c>
      <x:c r="E137" s="1" t="n">
        <x:v>8</x:v>
      </x:c>
      <x:c r="F137" s="1" t="n">
        <x:f>INDEX('점수'!$D$2:$D$9,B137)</x:f>
        <x:v>3</x:v>
      </x:c>
      <x:c r="G137" s="1" t="n">
        <x:f>INDEX('점수'!$D$2:$D$9,C137)</x:f>
        <x:v>4</x:v>
      </x:c>
      <x:c r="H137" s="1" t="n">
        <x:f>INDEX('점수'!$D$2:$D$9,D137)</x:f>
        <x:v>6</x:v>
      </x:c>
      <x:c r="I137" s="1" t="n">
        <x:f>INDEX('점수'!$D$2:$D$9,E137)</x:f>
        <x:v>8</x:v>
      </x:c>
      <x:c r="J137" s="1" t="n">
        <x:f>AVERAGE(F137:I137)</x:f>
        <x:v>5.25</x:v>
      </x:c>
      <x:c r="K137" s="1" t="n">
        <x:f>(SUM('점수'!$D$2:$D$9)-SUM(F137:I137))/4</x:f>
        <x:v>3.75</x:v>
      </x:c>
      <x:c r="L137" s="1" t="n">
        <x:f>J137-K137</x:f>
        <x:v>1.5</x:v>
      </x:c>
      <x:c r="M137" s="1" t="n">
        <x:f>ABS(L137)</x:f>
        <x:v>1.5</x:v>
      </x:c>
      <x:c r="N137" s="1" t="n">
        <x:f>IF(M137&gt;=ABS($Q$78),1,0)</x:f>
        <x:v>0</x:v>
      </x:c>
      <x:c r="O137" s="1"/>
      <x:c r="P137" s="1"/>
      <x:c r="Q137" s="1"/>
    </x:row>
    <x:row r="138" ht="25" customHeight="1">
      <x:c r="A138" s="1" t="n">
        <x:v>61</x:v>
      </x:c>
      <x:c r="B138" s="1" t="n">
        <x:v>3</x:v>
      </x:c>
      <x:c r="C138" s="1" t="n">
        <x:v>4</x:v>
      </x:c>
      <x:c r="D138" s="1" t="n">
        <x:v>7</x:v>
      </x:c>
      <x:c r="E138" s="1" t="n">
        <x:v>8</x:v>
      </x:c>
      <x:c r="F138" s="1" t="n">
        <x:f>INDEX('점수'!$D$2:$D$9,B138)</x:f>
        <x:v>3</x:v>
      </x:c>
      <x:c r="G138" s="1" t="n">
        <x:f>INDEX('점수'!$D$2:$D$9,C138)</x:f>
        <x:v>4</x:v>
      </x:c>
      <x:c r="H138" s="1" t="n">
        <x:f>INDEX('점수'!$D$2:$D$9,D138)</x:f>
        <x:v>7</x:v>
      </x:c>
      <x:c r="I138" s="1" t="n">
        <x:f>INDEX('점수'!$D$2:$D$9,E138)</x:f>
        <x:v>8</x:v>
      </x:c>
      <x:c r="J138" s="1" t="n">
        <x:f>AVERAGE(F138:I138)</x:f>
        <x:v>5.5</x:v>
      </x:c>
      <x:c r="K138" s="1" t="n">
        <x:f>(SUM('점수'!$D$2:$D$9)-SUM(F138:I138))/4</x:f>
        <x:v>3.5</x:v>
      </x:c>
      <x:c r="L138" s="1" t="n">
        <x:f>J138-K138</x:f>
        <x:v>2</x:v>
      </x:c>
      <x:c r="M138" s="1" t="n">
        <x:f>ABS(L138)</x:f>
        <x:v>2</x:v>
      </x:c>
      <x:c r="N138" s="1" t="n">
        <x:f>IF(M138&gt;=ABS($Q$78),1,0)</x:f>
        <x:v>1</x:v>
      </x:c>
      <x:c r="O138" s="1"/>
      <x:c r="P138" s="1"/>
      <x:c r="Q138" s="1"/>
    </x:row>
    <x:row r="139" ht="25" customHeight="1">
      <x:c r="A139" s="1" t="n">
        <x:v>62</x:v>
      </x:c>
      <x:c r="B139" s="1" t="n">
        <x:v>3</x:v>
      </x:c>
      <x:c r="C139" s="1" t="n">
        <x:v>5</x:v>
      </x:c>
      <x:c r="D139" s="1" t="n">
        <x:v>6</x:v>
      </x:c>
      <x:c r="E139" s="1" t="n">
        <x:v>7</x:v>
      </x:c>
      <x:c r="F139" s="1" t="n">
        <x:f>INDEX('점수'!$D$2:$D$9,B139)</x:f>
        <x:v>3</x:v>
      </x:c>
      <x:c r="G139" s="1" t="n">
        <x:f>INDEX('점수'!$D$2:$D$9,C139)</x:f>
        <x:v>5</x:v>
      </x:c>
      <x:c r="H139" s="1" t="n">
        <x:f>INDEX('점수'!$D$2:$D$9,D139)</x:f>
        <x:v>6</x:v>
      </x:c>
      <x:c r="I139" s="1" t="n">
        <x:f>INDEX('점수'!$D$2:$D$9,E139)</x:f>
        <x:v>7</x:v>
      </x:c>
      <x:c r="J139" s="1" t="n">
        <x:f>AVERAGE(F139:I139)</x:f>
        <x:v>5.25</x:v>
      </x:c>
      <x:c r="K139" s="1" t="n">
        <x:f>(SUM('점수'!$D$2:$D$9)-SUM(F139:I139))/4</x:f>
        <x:v>3.75</x:v>
      </x:c>
      <x:c r="L139" s="1" t="n">
        <x:f>J139-K139</x:f>
        <x:v>1.5</x:v>
      </x:c>
      <x:c r="M139" s="1" t="n">
        <x:f>ABS(L139)</x:f>
        <x:v>1.5</x:v>
      </x:c>
      <x:c r="N139" s="1" t="n">
        <x:f>IF(M139&gt;=ABS($Q$78),1,0)</x:f>
        <x:v>0</x:v>
      </x:c>
      <x:c r="O139" s="1"/>
      <x:c r="P139" s="1"/>
      <x:c r="Q139" s="1"/>
    </x:row>
    <x:row r="140" ht="25" customHeight="1">
      <x:c r="A140" s="1" t="n">
        <x:v>63</x:v>
      </x:c>
      <x:c r="B140" s="1" t="n">
        <x:v>3</x:v>
      </x:c>
      <x:c r="C140" s="1" t="n">
        <x:v>5</x:v>
      </x:c>
      <x:c r="D140" s="1" t="n">
        <x:v>6</x:v>
      </x:c>
      <x:c r="E140" s="1" t="n">
        <x:v>8</x:v>
      </x:c>
      <x:c r="F140" s="1" t="n">
        <x:f>INDEX('점수'!$D$2:$D$9,B140)</x:f>
        <x:v>3</x:v>
      </x:c>
      <x:c r="G140" s="1" t="n">
        <x:f>INDEX('점수'!$D$2:$D$9,C140)</x:f>
        <x:v>5</x:v>
      </x:c>
      <x:c r="H140" s="1" t="n">
        <x:f>INDEX('점수'!$D$2:$D$9,D140)</x:f>
        <x:v>6</x:v>
      </x:c>
      <x:c r="I140" s="1" t="n">
        <x:f>INDEX('점수'!$D$2:$D$9,E140)</x:f>
        <x:v>8</x:v>
      </x:c>
      <x:c r="J140" s="1" t="n">
        <x:f>AVERAGE(F140:I140)</x:f>
        <x:v>5.5</x:v>
      </x:c>
      <x:c r="K140" s="1" t="n">
        <x:f>(SUM('점수'!$D$2:$D$9)-SUM(F140:I140))/4</x:f>
        <x:v>3.5</x:v>
      </x:c>
      <x:c r="L140" s="1" t="n">
        <x:f>J140-K140</x:f>
        <x:v>2</x:v>
      </x:c>
      <x:c r="M140" s="1" t="n">
        <x:f>ABS(L140)</x:f>
        <x:v>2</x:v>
      </x:c>
      <x:c r="N140" s="1" t="n">
        <x:f>IF(M140&gt;=ABS($Q$78),1,0)</x:f>
        <x:v>1</x:v>
      </x:c>
      <x:c r="O140" s="1"/>
      <x:c r="P140" s="1"/>
      <x:c r="Q140" s="1"/>
    </x:row>
    <x:row r="141" ht="25" customHeight="1">
      <x:c r="A141" s="1" t="n">
        <x:v>64</x:v>
      </x:c>
      <x:c r="B141" s="1" t="n">
        <x:v>3</x:v>
      </x:c>
      <x:c r="C141" s="1" t="n">
        <x:v>5</x:v>
      </x:c>
      <x:c r="D141" s="1" t="n">
        <x:v>7</x:v>
      </x:c>
      <x:c r="E141" s="1" t="n">
        <x:v>8</x:v>
      </x:c>
      <x:c r="F141" s="1" t="n">
        <x:f>INDEX('점수'!$D$2:$D$9,B141)</x:f>
        <x:v>3</x:v>
      </x:c>
      <x:c r="G141" s="1" t="n">
        <x:f>INDEX('점수'!$D$2:$D$9,C141)</x:f>
        <x:v>5</x:v>
      </x:c>
      <x:c r="H141" s="1" t="n">
        <x:f>INDEX('점수'!$D$2:$D$9,D141)</x:f>
        <x:v>7</x:v>
      </x:c>
      <x:c r="I141" s="1" t="n">
        <x:f>INDEX('점수'!$D$2:$D$9,E141)</x:f>
        <x:v>8</x:v>
      </x:c>
      <x:c r="J141" s="1" t="n">
        <x:f>AVERAGE(F141:I141)</x:f>
        <x:v>5.75</x:v>
      </x:c>
      <x:c r="K141" s="1" t="n">
        <x:f>(SUM('점수'!$D$2:$D$9)-SUM(F141:I141))/4</x:f>
        <x:v>3.25</x:v>
      </x:c>
      <x:c r="L141" s="1" t="n">
        <x:f>J141-K141</x:f>
        <x:v>2.5</x:v>
      </x:c>
      <x:c r="M141" s="1" t="n">
        <x:f>ABS(L141)</x:f>
        <x:v>2.5</x:v>
      </x:c>
      <x:c r="N141" s="1" t="n">
        <x:f>IF(M141&gt;=ABS($Q$78),1,0)</x:f>
        <x:v>1</x:v>
      </x:c>
      <x:c r="O141" s="1"/>
      <x:c r="P141" s="1"/>
      <x:c r="Q141" s="1"/>
    </x:row>
    <x:row r="142" ht="25" customHeight="1">
      <x:c r="A142" s="1" t="n">
        <x:v>65</x:v>
      </x:c>
      <x:c r="B142" s="1" t="n">
        <x:v>3</x:v>
      </x:c>
      <x:c r="C142" s="1" t="n">
        <x:v>6</x:v>
      </x:c>
      <x:c r="D142" s="1" t="n">
        <x:v>7</x:v>
      </x:c>
      <x:c r="E142" s="1" t="n">
        <x:v>8</x:v>
      </x:c>
      <x:c r="F142" s="1" t="n">
        <x:f>INDEX('점수'!$D$2:$D$9,B142)</x:f>
        <x:v>3</x:v>
      </x:c>
      <x:c r="G142" s="1" t="n">
        <x:f>INDEX('점수'!$D$2:$D$9,C142)</x:f>
        <x:v>6</x:v>
      </x:c>
      <x:c r="H142" s="1" t="n">
        <x:f>INDEX('점수'!$D$2:$D$9,D142)</x:f>
        <x:v>7</x:v>
      </x:c>
      <x:c r="I142" s="1" t="n">
        <x:f>INDEX('점수'!$D$2:$D$9,E142)</x:f>
        <x:v>8</x:v>
      </x:c>
      <x:c r="J142" s="1" t="n">
        <x:f>AVERAGE(F142:I142)</x:f>
        <x:v>6</x:v>
      </x:c>
      <x:c r="K142" s="1" t="n">
        <x:f>(SUM('점수'!$D$2:$D$9)-SUM(F142:I142))/4</x:f>
        <x:v>3</x:v>
      </x:c>
      <x:c r="L142" s="1" t="n">
        <x:f>J142-K142</x:f>
        <x:v>3</x:v>
      </x:c>
      <x:c r="M142" s="1" t="n">
        <x:f>ABS(L142)</x:f>
        <x:v>3</x:v>
      </x:c>
      <x:c r="N142" s="1" t="n">
        <x:f>IF(M142&gt;=ABS($Q$78),1,0)</x:f>
        <x:v>1</x:v>
      </x:c>
      <x:c r="O142" s="1"/>
      <x:c r="P142" s="1"/>
      <x:c r="Q142" s="1"/>
    </x:row>
    <x:row r="143" ht="25" customHeight="1">
      <x:c r="A143" s="1" t="n">
        <x:v>66</x:v>
      </x:c>
      <x:c r="B143" s="1" t="n">
        <x:v>4</x:v>
      </x:c>
      <x:c r="C143" s="1" t="n">
        <x:v>5</x:v>
      </x:c>
      <x:c r="D143" s="1" t="n">
        <x:v>6</x:v>
      </x:c>
      <x:c r="E143" s="1" t="n">
        <x:v>7</x:v>
      </x:c>
      <x:c r="F143" s="1" t="n">
        <x:f>INDEX('점수'!$D$2:$D$9,B143)</x:f>
        <x:v>4</x:v>
      </x:c>
      <x:c r="G143" s="1" t="n">
        <x:f>INDEX('점수'!$D$2:$D$9,C143)</x:f>
        <x:v>5</x:v>
      </x:c>
      <x:c r="H143" s="1" t="n">
        <x:f>INDEX('점수'!$D$2:$D$9,D143)</x:f>
        <x:v>6</x:v>
      </x:c>
      <x:c r="I143" s="1" t="n">
        <x:f>INDEX('점수'!$D$2:$D$9,E143)</x:f>
        <x:v>7</x:v>
      </x:c>
      <x:c r="J143" s="1" t="n">
        <x:f>AVERAGE(F143:I143)</x:f>
        <x:v>5.5</x:v>
      </x:c>
      <x:c r="K143" s="1" t="n">
        <x:f>(SUM('점수'!$D$2:$D$9)-SUM(F143:I143))/4</x:f>
        <x:v>3.5</x:v>
      </x:c>
      <x:c r="L143" s="1" t="n">
        <x:f>J143-K143</x:f>
        <x:v>2</x:v>
      </x:c>
      <x:c r="M143" s="1" t="n">
        <x:f>ABS(L143)</x:f>
        <x:v>2</x:v>
      </x:c>
      <x:c r="N143" s="1" t="n">
        <x:f>IF(M143&gt;=ABS($Q$78),1,0)</x:f>
        <x:v>1</x:v>
      </x:c>
      <x:c r="O143" s="1"/>
      <x:c r="P143" s="1"/>
      <x:c r="Q143" s="1"/>
    </x:row>
    <x:row r="144" ht="25" customHeight="1">
      <x:c r="A144" s="1" t="n">
        <x:v>67</x:v>
      </x:c>
      <x:c r="B144" s="1" t="n">
        <x:v>4</x:v>
      </x:c>
      <x:c r="C144" s="1" t="n">
        <x:v>5</x:v>
      </x:c>
      <x:c r="D144" s="1" t="n">
        <x:v>6</x:v>
      </x:c>
      <x:c r="E144" s="1" t="n">
        <x:v>8</x:v>
      </x:c>
      <x:c r="F144" s="1" t="n">
        <x:f>INDEX('점수'!$D$2:$D$9,B144)</x:f>
        <x:v>4</x:v>
      </x:c>
      <x:c r="G144" s="1" t="n">
        <x:f>INDEX('점수'!$D$2:$D$9,C144)</x:f>
        <x:v>5</x:v>
      </x:c>
      <x:c r="H144" s="1" t="n">
        <x:f>INDEX('점수'!$D$2:$D$9,D144)</x:f>
        <x:v>6</x:v>
      </x:c>
      <x:c r="I144" s="1" t="n">
        <x:f>INDEX('점수'!$D$2:$D$9,E144)</x:f>
        <x:v>8</x:v>
      </x:c>
      <x:c r="J144" s="1" t="n">
        <x:f>AVERAGE(F144:I144)</x:f>
        <x:v>5.75</x:v>
      </x:c>
      <x:c r="K144" s="1" t="n">
        <x:f>(SUM('점수'!$D$2:$D$9)-SUM(F144:I144))/4</x:f>
        <x:v>3.25</x:v>
      </x:c>
      <x:c r="L144" s="1" t="n">
        <x:f>J144-K144</x:f>
        <x:v>2.5</x:v>
      </x:c>
      <x:c r="M144" s="1" t="n">
        <x:f>ABS(L144)</x:f>
        <x:v>2.5</x:v>
      </x:c>
      <x:c r="N144" s="1" t="n">
        <x:f>IF(M144&gt;=ABS($Q$78),1,0)</x:f>
        <x:v>1</x:v>
      </x:c>
      <x:c r="O144" s="1"/>
      <x:c r="P144" s="1"/>
      <x:c r="Q144" s="1"/>
    </x:row>
    <x:row r="145" ht="25" customHeight="1">
      <x:c r="A145" s="1" t="n">
        <x:v>68</x:v>
      </x:c>
      <x:c r="B145" s="1" t="n">
        <x:v>4</x:v>
      </x:c>
      <x:c r="C145" s="1" t="n">
        <x:v>5</x:v>
      </x:c>
      <x:c r="D145" s="1" t="n">
        <x:v>7</x:v>
      </x:c>
      <x:c r="E145" s="1" t="n">
        <x:v>8</x:v>
      </x:c>
      <x:c r="F145" s="1" t="n">
        <x:f>INDEX('점수'!$D$2:$D$9,B145)</x:f>
        <x:v>4</x:v>
      </x:c>
      <x:c r="G145" s="1" t="n">
        <x:f>INDEX('점수'!$D$2:$D$9,C145)</x:f>
        <x:v>5</x:v>
      </x:c>
      <x:c r="H145" s="1" t="n">
        <x:f>INDEX('점수'!$D$2:$D$9,D145)</x:f>
        <x:v>7</x:v>
      </x:c>
      <x:c r="I145" s="1" t="n">
        <x:f>INDEX('점수'!$D$2:$D$9,E145)</x:f>
        <x:v>8</x:v>
      </x:c>
      <x:c r="J145" s="1" t="n">
        <x:f>AVERAGE(F145:I145)</x:f>
        <x:v>6</x:v>
      </x:c>
      <x:c r="K145" s="1" t="n">
        <x:f>(SUM('점수'!$D$2:$D$9)-SUM(F145:I145))/4</x:f>
        <x:v>3</x:v>
      </x:c>
      <x:c r="L145" s="1" t="n">
        <x:f>J145-K145</x:f>
        <x:v>3</x:v>
      </x:c>
      <x:c r="M145" s="1" t="n">
        <x:f>ABS(L145)</x:f>
        <x:v>3</x:v>
      </x:c>
      <x:c r="N145" s="1" t="n">
        <x:f>IF(M145&gt;=ABS($Q$78),1,0)</x:f>
        <x:v>1</x:v>
      </x:c>
      <x:c r="O145" s="1"/>
      <x:c r="P145" s="1"/>
      <x:c r="Q145" s="1"/>
    </x:row>
    <x:row r="146" ht="25" customHeight="1">
      <x:c r="A146" s="1" t="n">
        <x:v>69</x:v>
      </x:c>
      <x:c r="B146" s="1" t="n">
        <x:v>4</x:v>
      </x:c>
      <x:c r="C146" s="1" t="n">
        <x:v>6</x:v>
      </x:c>
      <x:c r="D146" s="1" t="n">
        <x:v>7</x:v>
      </x:c>
      <x:c r="E146" s="1" t="n">
        <x:v>8</x:v>
      </x:c>
      <x:c r="F146" s="1" t="n">
        <x:f>INDEX('점수'!$D$2:$D$9,B146)</x:f>
        <x:v>4</x:v>
      </x:c>
      <x:c r="G146" s="1" t="n">
        <x:f>INDEX('점수'!$D$2:$D$9,C146)</x:f>
        <x:v>6</x:v>
      </x:c>
      <x:c r="H146" s="1" t="n">
        <x:f>INDEX('점수'!$D$2:$D$9,D146)</x:f>
        <x:v>7</x:v>
      </x:c>
      <x:c r="I146" s="1" t="n">
        <x:f>INDEX('점수'!$D$2:$D$9,E146)</x:f>
        <x:v>8</x:v>
      </x:c>
      <x:c r="J146" s="1" t="n">
        <x:f>AVERAGE(F146:I146)</x:f>
        <x:v>6.25</x:v>
      </x:c>
      <x:c r="K146" s="1" t="n">
        <x:f>(SUM('점수'!$D$2:$D$9)-SUM(F146:I146))/4</x:f>
        <x:v>2.75</x:v>
      </x:c>
      <x:c r="L146" s="1" t="n">
        <x:f>J146-K146</x:f>
        <x:v>3.5</x:v>
      </x:c>
      <x:c r="M146" s="1" t="n">
        <x:f>ABS(L146)</x:f>
        <x:v>3.5</x:v>
      </x:c>
      <x:c r="N146" s="1" t="n">
        <x:f>IF(M146&gt;=ABS($Q$78),1,0)</x:f>
        <x:v>1</x:v>
      </x:c>
      <x:c r="O146" s="1"/>
      <x:c r="P146" s="1"/>
      <x:c r="Q146" s="1"/>
    </x:row>
    <x:row r="147" ht="25" customHeight="1">
      <x:c r="A147" s="1" t="n">
        <x:v>70</x:v>
      </x:c>
      <x:c r="B147" s="1" t="n">
        <x:v>5</x:v>
      </x:c>
      <x:c r="C147" s="1" t="n">
        <x:v>6</x:v>
      </x:c>
      <x:c r="D147" s="1" t="n">
        <x:v>7</x:v>
      </x:c>
      <x:c r="E147" s="1" t="n">
        <x:v>8</x:v>
      </x:c>
      <x:c r="F147" s="1" t="n">
        <x:f>INDEX('점수'!$D$2:$D$9,B147)</x:f>
        <x:v>5</x:v>
      </x:c>
      <x:c r="G147" s="1" t="n">
        <x:f>INDEX('점수'!$D$2:$D$9,C147)</x:f>
        <x:v>6</x:v>
      </x:c>
      <x:c r="H147" s="1" t="n">
        <x:f>INDEX('점수'!$D$2:$D$9,D147)</x:f>
        <x:v>7</x:v>
      </x:c>
      <x:c r="I147" s="1" t="n">
        <x:f>INDEX('점수'!$D$2:$D$9,E147)</x:f>
        <x:v>8</x:v>
      </x:c>
      <x:c r="J147" s="1" t="n">
        <x:f>AVERAGE(F147:I147)</x:f>
        <x:v>6.5</x:v>
      </x:c>
      <x:c r="K147" s="1" t="n">
        <x:f>(SUM('점수'!$D$2:$D$9)-SUM(F147:I147))/4</x:f>
        <x:v>2.5</x:v>
      </x:c>
      <x:c r="L147" s="1" t="n">
        <x:f>J147-K147</x:f>
        <x:v>4</x:v>
      </x:c>
      <x:c r="M147" s="1" t="n">
        <x:f>ABS(L147)</x:f>
        <x:v>4</x:v>
      </x:c>
      <x:c r="N147" s="1" t="n">
        <x:f>IF(M147&gt;=ABS($Q$78),1,0)</x:f>
        <x:v>1</x:v>
      </x:c>
      <x:c r="O147" s="1"/>
      <x:c r="P147" s="1"/>
      <x:c r="Q147" s="1"/>
    </x:row>
    <x:row r="148" ht="25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 ht="25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 ht="25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5" hidden="0" customWidth="1"/>
    <x:col min="8" max="8" width="23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30" customHeight="1">
      <x:c r="A1" s="4" t="str">
        <x:v>학생</x:v>
      </x:c>
      <x:c r="B1" s="4" t="str">
        <x:v>점수(점)</x:v>
      </x:c>
      <x:c r="C1" s="4" t="str">
        <x:v>새 난수</x:v>
      </x:c>
      <x:c r="D1" s="4" t="str">
        <x:v>작은 순위</x:v>
      </x:c>
      <x:c r="E1" s="4" t="str">
        <x:v>새 집단</x:v>
      </x:c>
      <x:c r="F1" s="1"/>
      <x:c r="G1" s="4" t="str">
        <x:v>새 배정 한 번</x:v>
      </x:c>
      <x:c r="H1" s="4" t="str">
        <x:v>값</x:v>
      </x:c>
      <x:c r="I1" s="1"/>
      <x:c r="J1" s="1"/>
      <x:c r="K1" s="1"/>
      <x:c r="L1" s="1"/>
      <x:c r="M1" s="1"/>
      <x:c r="N1" s="1"/>
      <x:c r="O1" s="1"/>
      <x:c r="P1" s="1"/>
      <x:c r="Q1" s="1"/>
    </x:row>
    <x:row r="2" ht="25" customHeight="1">
      <x:c r="A2" s="1" t="n">
        <x:v>1</x:v>
      </x:c>
      <x:c r="B2" s="1" t="n">
        <x:f>'점수'!B2</x:f>
        <x:v>72</x:v>
      </x:c>
      <x:c r="C2" s="6" t="n">
        <x:f>RAND()</x:f>
        <x:v>0.6884139024112084</x:v>
      </x:c>
      <x:c r="D2" s="1" t="n">
        <x:f>_xlfn.RANK.EQ(C2,$C$2:$C$9,1)+COUNTIFS($C$2:C2,C2)-1</x:f>
        <x:v>5</x:v>
      </x:c>
      <x:c r="E2" s="8" t="str">
        <x:f>IF(D2&lt;=4,"A","B")</x:f>
        <x:v>B</x:v>
      </x:c>
      <x:c r="F2" s="1"/>
      <x:c r="G2" s="1" t="str">
        <x:v>A 인원</x:v>
      </x:c>
      <x:c r="H2" s="1" t="n">
        <x:f>COUNTIFS(E2:E9,"A")</x:f>
        <x:v>4</x:v>
      </x:c>
      <x:c r="I2" s="1"/>
      <x:c r="J2" s="1"/>
      <x:c r="K2" s="1"/>
      <x:c r="L2" s="1"/>
      <x:c r="M2" s="1"/>
      <x:c r="N2" s="1"/>
      <x:c r="O2" s="1"/>
      <x:c r="P2" s="1"/>
      <x:c r="Q2" s="1"/>
    </x:row>
    <x:row r="3" ht="25" customHeight="1">
      <x:c r="A3" s="1" t="n">
        <x:v>2</x:v>
      </x:c>
      <x:c r="B3" s="1" t="n">
        <x:f>'점수'!B3</x:f>
        <x:v>74</x:v>
      </x:c>
      <x:c r="C3" s="6" t="n">
        <x:f>RAND()</x:f>
        <x:v>0.8769094979542645</x:v>
      </x:c>
      <x:c r="D3" s="1" t="n">
        <x:f>_xlfn.RANK.EQ(C3,$C$2:$C$9,1)+COUNTIFS($C$2:C3,C3)-1</x:f>
        <x:v>7</x:v>
      </x:c>
      <x:c r="E3" s="8" t="str">
        <x:f>IF(D3&lt;=4,"A","B")</x:f>
        <x:v>B</x:v>
      </x:c>
      <x:c r="F3" s="1"/>
      <x:c r="G3" s="1" t="str">
        <x:v>B 인원</x:v>
      </x:c>
      <x:c r="H3" s="1" t="n">
        <x:f>COUNTIFS(E2:E9,"B")</x:f>
        <x:v>4</x:v>
      </x:c>
      <x:c r="I3" s="1"/>
      <x:c r="J3" s="1"/>
      <x:c r="K3" s="1"/>
      <x:c r="L3" s="1"/>
      <x:c r="M3" s="1"/>
      <x:c r="N3" s="1"/>
      <x:c r="O3" s="1"/>
      <x:c r="P3" s="1"/>
      <x:c r="Q3" s="1"/>
    </x:row>
    <x:row r="4" ht="25" customHeight="1">
      <x:c r="A4" s="1" t="n">
        <x:v>3</x:v>
      </x:c>
      <x:c r="B4" s="1" t="n">
        <x:f>'점수'!B4</x:f>
        <x:v>76</x:v>
      </x:c>
      <x:c r="C4" s="6" t="n">
        <x:f>RAND()</x:f>
        <x:v>0.5999672160571323</x:v>
      </x:c>
      <x:c r="D4" s="1" t="n">
        <x:f>_xlfn.RANK.EQ(C4,$C$2:$C$9,1)+COUNTIFS($C$2:C4,C4)-1</x:f>
        <x:v>4</x:v>
      </x:c>
      <x:c r="E4" s="8" t="str">
        <x:f>IF(D4&lt;=4,"A","B")</x:f>
        <x:v>A</x:v>
      </x:c>
      <x:c r="F4" s="1"/>
      <x:c r="G4" s="1" t="str">
        <x:v>A평균(점)</x:v>
      </x:c>
      <x:c r="H4" s="1" t="n">
        <x:f>AVERAGEIFS(B2:B9,E2:E9,"A")</x:f>
        <x:v>68.5</x:v>
      </x:c>
      <x:c r="I4" s="1"/>
      <x:c r="J4" s="1"/>
      <x:c r="K4" s="1"/>
      <x:c r="L4" s="1"/>
      <x:c r="M4" s="1"/>
      <x:c r="N4" s="1"/>
      <x:c r="O4" s="1"/>
      <x:c r="P4" s="1"/>
      <x:c r="Q4" s="1"/>
    </x:row>
    <x:row r="5" ht="25" customHeight="1">
      <x:c r="A5" s="1" t="n">
        <x:v>4</x:v>
      </x:c>
      <x:c r="B5" s="1" t="n">
        <x:f>'점수'!B5</x:f>
        <x:v>78</x:v>
      </x:c>
      <x:c r="C5" s="6" t="n">
        <x:f>RAND()</x:f>
        <x:v>0.9034077668035283</x:v>
      </x:c>
      <x:c r="D5" s="1" t="n">
        <x:f>_xlfn.RANK.EQ(C5,$C$2:$C$9,1)+COUNTIFS($C$2:C5,C5)-1</x:f>
        <x:v>8</x:v>
      </x:c>
      <x:c r="E5" s="8" t="str">
        <x:f>IF(D5&lt;=4,"A","B")</x:f>
        <x:v>B</x:v>
      </x:c>
      <x:c r="F5" s="1"/>
      <x:c r="G5" s="1" t="str">
        <x:v>B평균(점)</x:v>
      </x:c>
      <x:c r="H5" s="1" t="n">
        <x:f>AVERAGEIFS(B2:B9,E2:E9,"B")</x:f>
        <x:v>73.5</x:v>
      </x:c>
      <x:c r="I5" s="1"/>
      <x:c r="J5" s="1"/>
      <x:c r="K5" s="1"/>
      <x:c r="L5" s="1"/>
      <x:c r="M5" s="1"/>
      <x:c r="N5" s="1"/>
      <x:c r="O5" s="1"/>
      <x:c r="P5" s="1"/>
      <x:c r="Q5" s="1"/>
    </x:row>
    <x:row r="6" ht="25" customHeight="1">
      <x:c r="A6" s="1" t="n">
        <x:v>5</x:v>
      </x:c>
      <x:c r="B6" s="1" t="n">
        <x:f>'점수'!B6</x:f>
        <x:v>64</x:v>
      </x:c>
      <x:c r="C6" s="6" t="n">
        <x:f>RAND()</x:f>
        <x:v>0.3599465056168165</x:v>
      </x:c>
      <x:c r="D6" s="1" t="n">
        <x:f>_xlfn.RANK.EQ(C6,$C$2:$C$9,1)+COUNTIFS($C$2:C6,C6)-1</x:f>
        <x:v>2</x:v>
      </x:c>
      <x:c r="E6" s="8" t="str">
        <x:f>IF(D6&lt;=4,"A","B")</x:f>
        <x:v>A</x:v>
      </x:c>
      <x:c r="F6" s="1"/>
      <x:c r="G6" s="1" t="str">
        <x:v>차이A-B(점)</x:v>
      </x:c>
      <x:c r="H6" s="1" t="n">
        <x:f>H4-H5</x:f>
        <x:v>-5</x:v>
      </x:c>
      <x:c r="I6" s="1"/>
      <x:c r="J6" s="1"/>
      <x:c r="K6" s="1"/>
      <x:c r="L6" s="1"/>
      <x:c r="M6" s="1"/>
      <x:c r="N6" s="1"/>
      <x:c r="O6" s="1"/>
      <x:c r="P6" s="1"/>
      <x:c r="Q6" s="1"/>
    </x:row>
    <x:row r="7" ht="25" customHeight="1">
      <x:c r="A7" s="1" t="n">
        <x:v>6</x:v>
      </x:c>
      <x:c r="B7" s="1" t="n">
        <x:f>'점수'!B7</x:f>
        <x:v>66</x:v>
      </x:c>
      <x:c r="C7" s="6" t="n">
        <x:f>RAND()</x:f>
        <x:v>0.5410094489908114</x:v>
      </x:c>
      <x:c r="D7" s="1" t="n">
        <x:f>_xlfn.RANK.EQ(C7,$C$2:$C$9,1)+COUNTIFS($C$2:C7,C7)-1</x:f>
        <x:v>3</x:v>
      </x:c>
      <x:c r="E7" s="8" t="str">
        <x:f>IF(D7&lt;=4,"A","B")</x:f>
        <x:v>A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5" customHeight="1">
      <x:c r="A8" s="1" t="n">
        <x:v>7</x:v>
      </x:c>
      <x:c r="B8" s="1" t="n">
        <x:f>'점수'!B8</x:f>
        <x:v>68</x:v>
      </x:c>
      <x:c r="C8" s="6" t="n">
        <x:f>RAND()</x:f>
        <x:v>0.27698082509357413</x:v>
      </x:c>
      <x:c r="D8" s="1" t="n">
        <x:f>_xlfn.RANK.EQ(C8,$C$2:$C$9,1)+COUNTIFS($C$2:C8,C8)-1</x:f>
        <x:v>1</x:v>
      </x:c>
      <x:c r="E8" s="8" t="str">
        <x:f>IF(D8&lt;=4,"A","B")</x:f>
        <x:v>A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25" customHeight="1">
      <x:c r="A9" s="1" t="n">
        <x:v>8</x:v>
      </x:c>
      <x:c r="B9" s="1" t="n">
        <x:f>'점수'!B9</x:f>
        <x:v>70</x:v>
      </x:c>
      <x:c r="C9" s="6" t="n">
        <x:f>RAND()</x:f>
        <x:v>0.7776176651377952</x:v>
      </x:c>
      <x:c r="D9" s="1" t="n">
        <x:f>_xlfn.RANK.EQ(C9,$C$2:$C$9,1)+COUNTIFS($C$2:C9,C9)-1</x:f>
        <x:v>6</x:v>
      </x:c>
      <x:c r="E9" s="8" t="str">
        <x:f>IF(D9&lt;=4,"A","B")</x:f>
        <x:v>B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5" customHeight="1">
      <x:c r="A12" s="1" t="str">
        <x:v>새 배정 하나는 p값이 아니다. 정확p값은 전체배정70가지에서 계산한다.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 ht="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 ht="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 ht="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 ht="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 ht="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 ht="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 ht="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 ht="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 ht="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 ht="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 ht="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 ht="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 ht="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 ht="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 ht="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 ht="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 ht="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 ht="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 ht="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 ht="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  <x:row r="121" ht="25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</x:row>
    <x:row r="122" ht="25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</x:row>
    <x:row r="123" ht="25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</x:row>
    <x:row r="124" ht="25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</x:row>
    <x:row r="125" ht="25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</x:row>
    <x:row r="126" ht="25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</x:row>
    <x:row r="127" ht="25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</x:row>
    <x:row r="128" ht="25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</x:row>
    <x:row r="129" ht="25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</x:row>
    <x:row r="130" ht="25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</x:row>
    <x:row r="131" ht="25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</x:row>
    <x:row r="132" ht="25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</x:row>
    <x:row r="133" ht="25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</x:row>
    <x:row r="134" ht="25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</x:row>
    <x:row r="135" ht="25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</x:row>
    <x:row r="136" ht="25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</x:row>
    <x:row r="137" ht="25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</x:row>
    <x:row r="138" ht="25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</x:row>
    <x:row r="139" ht="25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</x:row>
    <x:row r="140" ht="25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</x:row>
    <x:row r="141" ht="25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</x:row>
    <x:row r="142" ht="25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</x:row>
    <x:row r="143" ht="25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</x:row>
    <x:row r="144" ht="25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</x:row>
    <x:row r="145" ht="25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</x:row>
    <x:row r="146" ht="25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</x:row>
    <x:row r="147" ht="25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</x:row>
    <x:row r="148" ht="25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 ht="25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 ht="25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</x:sheetData>
  <x:pageMargins left="0.7" right="0.7" top="0.75" bottom="0.75" header="0.3" footer="0.3"/>
</x:worksheet>
</file>