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jm/Documents/Codex/2026-10-30/users-jm-documents-voidlog-01-02/outputs/통계학개론_Excel실측작업본/"/>
    </mc:Choice>
  </mc:AlternateContent>
  <xr:revisionPtr revIDLastSave="0" documentId="13_ncr:1_{7899733F-4711-7049-95C4-4F8F620E2DF3}" xr6:coauthVersionLast="47" xr6:coauthVersionMax="47" xr10:uidLastSave="{00000000-0000-0000-0000-000000000000}"/>
  <bookViews>
    <workbookView xWindow="0" yWindow="600" windowWidth="28160" windowHeight="15480" xr2:uid="{00000000-000D-0000-FFFF-FFFF00000000}"/>
  </bookViews>
  <sheets>
    <sheet name="관계계산" sheetId="1" r:id="rId1"/>
    <sheet name="교차표" sheetId="2" r:id="rId2"/>
    <sheet name="모양과점" sheetId="3" r:id="rId3"/>
    <sheet name="집단과연습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4" l="1"/>
  <c r="G8" i="4"/>
  <c r="M6" i="4"/>
  <c r="G6" i="4"/>
  <c r="M5" i="4"/>
  <c r="G5" i="4"/>
  <c r="M4" i="4"/>
  <c r="G4" i="4"/>
  <c r="M3" i="4"/>
  <c r="G3" i="4"/>
  <c r="M2" i="4"/>
  <c r="G2" i="4"/>
  <c r="M3" i="3"/>
  <c r="F3" i="3"/>
  <c r="M2" i="3"/>
  <c r="F2" i="3"/>
  <c r="C4" i="2"/>
  <c r="B4" i="2"/>
  <c r="D3" i="2"/>
  <c r="G3" i="2" s="1"/>
  <c r="D2" i="2"/>
  <c r="I14" i="1"/>
  <c r="I11" i="1"/>
  <c r="I10" i="1"/>
  <c r="G9" i="1"/>
  <c r="I8" i="1"/>
  <c r="G8" i="1"/>
  <c r="I7" i="1"/>
  <c r="G7" i="1"/>
  <c r="D7" i="1"/>
  <c r="G6" i="1"/>
  <c r="D6" i="1"/>
  <c r="G5" i="1"/>
  <c r="D5" i="1"/>
  <c r="I4" i="1"/>
  <c r="G4" i="1"/>
  <c r="D4" i="1"/>
  <c r="I3" i="1"/>
  <c r="G3" i="1"/>
  <c r="I2" i="1"/>
  <c r="G2" i="1"/>
  <c r="D2" i="1"/>
  <c r="G6" i="2" l="1"/>
  <c r="D4" i="2"/>
  <c r="G2" i="2"/>
  <c r="G4" i="2" s="1"/>
  <c r="E9" i="1"/>
  <c r="E8" i="1"/>
  <c r="E7" i="1"/>
  <c r="F7" i="1" s="1"/>
  <c r="E6" i="1"/>
  <c r="F6" i="1" s="1"/>
  <c r="E2" i="1"/>
  <c r="F2" i="1" s="1"/>
  <c r="E5" i="1"/>
  <c r="F5" i="1" s="1"/>
  <c r="E4" i="1"/>
  <c r="F4" i="1" s="1"/>
  <c r="E3" i="1"/>
  <c r="I12" i="1"/>
  <c r="I13" i="1"/>
  <c r="D9" i="1"/>
  <c r="D8" i="1"/>
  <c r="F8" i="1" s="1"/>
  <c r="D3" i="1"/>
  <c r="F3" i="1" l="1"/>
  <c r="F9" i="1"/>
  <c r="G5" i="2"/>
  <c r="G7" i="2"/>
  <c r="I5" i="1" l="1"/>
  <c r="I6" i="1" s="1"/>
  <c r="I9" i="1" s="1"/>
</calcChain>
</file>

<file path=xl/sharedStrings.xml><?xml version="1.0" encoding="utf-8"?>
<sst xmlns="http://schemas.openxmlformats.org/spreadsheetml/2006/main" count="109" uniqueCount="83">
  <si>
    <t>학생번호</t>
  </si>
  <si>
    <t>공부시간(시간)</t>
  </si>
  <si>
    <t>평가점수(점)</t>
  </si>
  <si>
    <t>시간 편차</t>
  </si>
  <si>
    <t>점수 편차</t>
  </si>
  <si>
    <t>편차의 곱</t>
  </si>
  <si>
    <t>시간(분)</t>
  </si>
  <si>
    <t>계산</t>
  </si>
  <si>
    <t>값</t>
  </si>
  <si>
    <t>S01</t>
  </si>
  <si>
    <t>시간 평균</t>
  </si>
  <si>
    <t>S02</t>
  </si>
  <si>
    <t>점수 평균</t>
  </si>
  <si>
    <t>S03</t>
  </si>
  <si>
    <t>쌍의 수</t>
  </si>
  <si>
    <t>S04</t>
  </si>
  <si>
    <t>편차 곱 합</t>
  </si>
  <si>
    <t>S05</t>
  </si>
  <si>
    <t>표본공분산</t>
  </si>
  <si>
    <t>S06</t>
  </si>
  <si>
    <t>시간 표준편차</t>
  </si>
  <si>
    <t>S07</t>
  </si>
  <si>
    <t>점수 표준편차</t>
  </si>
  <si>
    <t>S08</t>
  </si>
  <si>
    <t>식으로 구한 r</t>
  </si>
  <si>
    <t>CORREL</t>
  </si>
  <si>
    <t>COVARIANCE.S</t>
  </si>
  <si>
    <t>계산 원리를 위한 구성 자료. 같은 학생의 시간과 점수를 한 행으로 유지한다.</t>
  </si>
  <si>
    <t>분 단위 r</t>
  </si>
  <si>
    <t>분 단위 공분산</t>
  </si>
  <si>
    <t>두 열 순서 교환 r</t>
  </si>
  <si>
    <t>계획학습 횟수</t>
  </si>
  <si>
    <t>기한 내 제출</t>
  </si>
  <si>
    <t>미제출</t>
  </si>
  <si>
    <t>합계</t>
  </si>
  <si>
    <t>질문</t>
  </si>
  <si>
    <t>비율 또는 차이</t>
  </si>
  <si>
    <t>주2회 이상</t>
  </si>
  <si>
    <t>주2회 이상 중 제출</t>
  </si>
  <si>
    <t>주2회 미만</t>
  </si>
  <si>
    <t>주2회 미만 중 제출</t>
  </si>
  <si>
    <t>제출률 차이(%p)</t>
  </si>
  <si>
    <t>전체 중 두 조건 충족</t>
  </si>
  <si>
    <t>제출자 중 주2회 이상</t>
  </si>
  <si>
    <t>비율의 분모는 질문에 맞게 고른다.</t>
  </si>
  <si>
    <t>전체 제출률</t>
  </si>
  <si>
    <t>x</t>
  </si>
  <si>
    <t>자료 A의 y</t>
  </si>
  <si>
    <t>자료 B의 y</t>
  </si>
  <si>
    <t>요약</t>
  </si>
  <si>
    <t>r</t>
  </si>
  <si>
    <t>비교</t>
  </si>
  <si>
    <t>자료 A</t>
  </si>
  <si>
    <t>기존 여덟 쌍</t>
  </si>
  <si>
    <t>자료 B</t>
  </si>
  <si>
    <t>추가 후 아홉 쌍</t>
  </si>
  <si>
    <t>S09</t>
  </si>
  <si>
    <t>과정</t>
  </si>
  <si>
    <t>공통 평가(점)</t>
  </si>
  <si>
    <t>관계 요약</t>
  </si>
  <si>
    <t>연습 x</t>
  </si>
  <si>
    <t>연습 y</t>
  </si>
  <si>
    <t>연습 계산</t>
  </si>
  <si>
    <t>G01</t>
  </si>
  <si>
    <t>기초</t>
  </si>
  <si>
    <t>전체</t>
  </si>
  <si>
    <t>x 평균</t>
  </si>
  <si>
    <t>G02</t>
  </si>
  <si>
    <t>y 평균</t>
  </si>
  <si>
    <t>G03</t>
  </si>
  <si>
    <t>심화</t>
  </si>
  <si>
    <t>G04</t>
  </si>
  <si>
    <t>기초 평균 시간</t>
  </si>
  <si>
    <t>x 표준편차</t>
  </si>
  <si>
    <t>G05</t>
  </si>
  <si>
    <t>심화 평균 시간</t>
  </si>
  <si>
    <t>상관계수</t>
  </si>
  <si>
    <t>G06</t>
  </si>
  <si>
    <t>G07</t>
  </si>
  <si>
    <t>기초 평균 점수</t>
  </si>
  <si>
    <t>G08</t>
  </si>
  <si>
    <t>심화 평균 점수</t>
  </si>
  <si>
    <t>그림은 과정별로 구별하고 전체 r과 과정 안의 r을 나누어 읽는다.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</si>
</sst>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"/>
    <numFmt numFmtId="177" formatCode="0.000"/>
    <numFmt numFmtId="178" formatCode="0.0"/>
  </numFmts>
  <fonts count="5">
    <font>
      <sz val="11"/>
      <name val="Carlito"/>
    </font>
    <font>
      <sz val="11"/>
      <color rgb="FF263342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8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33475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1" applyFont="1"/>
    <xf numFmtId="0" fontId="2" fillId="2" borderId="0" xfId="1" applyFont="1" applyFill="1"/>
    <xf numFmtId="176" fontId="1" fillId="0" borderId="0" xfId="1" applyNumberFormat="1" applyFont="1"/>
    <xf numFmtId="1" fontId="1" fillId="0" borderId="0" xfId="1" applyNumberFormat="1" applyFont="1"/>
    <xf numFmtId="177" fontId="1" fillId="0" borderId="0" xfId="1" applyNumberFormat="1" applyFont="1"/>
    <xf numFmtId="178" fontId="1" fillId="0" borderId="0" xfId="1" applyNumberFormat="1" applyFont="1"/>
    <xf numFmtId="10" fontId="1" fillId="0" borderId="0" xfId="1" applyNumberFormat="1" applyFont="1"/>
    <xf numFmtId="2" fontId="1" fillId="0" borderId="0" xfId="1" applyNumberFormat="1" applyFont="1"/>
  </cellXfs>
  <cellStyles count="2">
    <cellStyle name="표준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/>
          <a:lstStyle/>
          <a:p>
            <a:r>
              <a:rPr lang="ko-KR" altLang="en-US">
                <a:latin typeface="Arial"/>
                <a:ea typeface="Arial"/>
                <a:cs typeface="Arial"/>
              </a:rPr>
              <a:t>공부시간과 점수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평가점수(점)</c:v>
          </c:tx>
          <c:spPr>
            <a:ln w="38100">
              <a:noFill/>
            </a:ln>
          </c:spPr>
          <c:xVal>
            <c:numRef>
              <c:f>관계계산!$B$2:$B$9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관계계산!$C$2:$C$9</c:f>
              <c:numCache>
                <c:formatCode>General</c:formatCode>
                <c:ptCount val="8"/>
                <c:pt idx="0">
                  <c:v>50</c:v>
                </c:pt>
                <c:pt idx="1">
                  <c:v>60</c:v>
                </c:pt>
                <c:pt idx="2">
                  <c:v>55</c:v>
                </c:pt>
                <c:pt idx="3">
                  <c:v>65</c:v>
                </c:pt>
                <c:pt idx="4">
                  <c:v>70</c:v>
                </c:pt>
                <c:pt idx="5">
                  <c:v>62</c:v>
                </c:pt>
                <c:pt idx="6">
                  <c:v>80</c:v>
                </c:pt>
                <c:pt idx="7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63-3546-8A54-185EC7B8B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ko-KR" altLang="en-US"/>
                  <a:t>평가점수</a:t>
                </a:r>
                <a:r>
                  <a:rPr lang="en-US" altLang="ko-KR"/>
                  <a:t>(</a:t>
                </a:r>
                <a:r>
                  <a:rPr lang="ko-KR" altLang="en-US"/>
                  <a:t>점</a:t>
                </a:r>
                <a:r>
                  <a:rPr lang="en-US" altLang="ko-KR"/>
                  <a:t>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ko-KR"/>
          </a:p>
        </c:txPr>
        <c:crossAx val="48650112"/>
        <c:crosses val="autoZero"/>
        <c:crossBetween val="midCat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ko-KR" altLang="en-US"/>
                  <a:t>공부시간</a:t>
                </a:r>
                <a:r>
                  <a:rPr lang="en-US" altLang="ko-KR"/>
                  <a:t>(</a:t>
                </a:r>
                <a:r>
                  <a:rPr lang="ko-KR" altLang="en-US"/>
                  <a:t>시간</a:t>
                </a:r>
                <a:r>
                  <a:rPr lang="en-US" altLang="ko-KR"/>
                  <a:t>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ko-KR"/>
          </a:p>
        </c:txPr>
        <c:crossAx val="48672768"/>
        <c:crosses val="autoZero"/>
        <c:crossBetween val="midCat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/>
          <a:lstStyle/>
          <a:p>
            <a:r>
              <a:rPr lang="ko-KR" altLang="en-US">
                <a:latin typeface="Arial"/>
                <a:ea typeface="Arial"/>
                <a:cs typeface="Arial"/>
              </a:rPr>
              <a:t>추가 관측을 포함한 아홉 쌍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평가점수(점)</c:v>
          </c:tx>
          <c:spPr>
            <a:ln w="38100">
              <a:noFill/>
            </a:ln>
          </c:spPr>
          <c:xVal>
            <c:numRef>
              <c:f>모양과점!$I$2:$I$10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20</c:v>
                </c:pt>
              </c:numCache>
            </c:numRef>
          </c:xVal>
          <c:yVal>
            <c:numRef>
              <c:f>모양과점!$J$2:$J$10</c:f>
              <c:numCache>
                <c:formatCode>General</c:formatCode>
                <c:ptCount val="9"/>
                <c:pt idx="0">
                  <c:v>50</c:v>
                </c:pt>
                <c:pt idx="1">
                  <c:v>60</c:v>
                </c:pt>
                <c:pt idx="2">
                  <c:v>55</c:v>
                </c:pt>
                <c:pt idx="3">
                  <c:v>65</c:v>
                </c:pt>
                <c:pt idx="4">
                  <c:v>70</c:v>
                </c:pt>
                <c:pt idx="5">
                  <c:v>62</c:v>
                </c:pt>
                <c:pt idx="6">
                  <c:v>80</c:v>
                </c:pt>
                <c:pt idx="7">
                  <c:v>78</c:v>
                </c:pt>
                <c:pt idx="8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FD-D244-AEF9-98792E4AF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ko-KR" altLang="en-US"/>
                  <a:t>평가점수</a:t>
                </a:r>
                <a:r>
                  <a:rPr lang="en-US" altLang="ko-KR"/>
                  <a:t>(</a:t>
                </a:r>
                <a:r>
                  <a:rPr lang="ko-KR" altLang="en-US"/>
                  <a:t>점</a:t>
                </a:r>
                <a:r>
                  <a:rPr lang="en-US" altLang="ko-KR"/>
                  <a:t>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ko-KR"/>
          </a:p>
        </c:txPr>
        <c:crossAx val="48650112"/>
        <c:crosses val="autoZero"/>
        <c:crossBetween val="midCat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ko-KR" altLang="en-US"/>
                  <a:t>공부시간</a:t>
                </a:r>
                <a:r>
                  <a:rPr lang="en-US" altLang="ko-KR"/>
                  <a:t>(</a:t>
                </a:r>
                <a:r>
                  <a:rPr lang="ko-KR" altLang="en-US"/>
                  <a:t>시간</a:t>
                </a:r>
                <a:r>
                  <a:rPr lang="en-US" altLang="ko-KR"/>
                  <a:t>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ko-KR"/>
          </a:p>
        </c:txPr>
        <c:crossAx val="48672768"/>
        <c:crosses val="autoZero"/>
        <c:crossBetween val="midCat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A73BA35-36E9-2B43-821C-7DDEAE6647CB}">
  <we:reference id="wa200010215" version="2.0.0.1" store="ko-KR" storeType="OMEX"/>
  <we:alternateReferences>
    <we:reference id="WA200010215" version="2.0.0.1" store="WA200010215" storeType="OMEX"/>
  </we:alternateReferences>
  <we:properties>
    <we:property name="bps.codex_control.document_id" value="&quot;8fb8a736-6dba-4e3f-89ca-1f47279ba9f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workbookViewId="0"/>
  </sheetViews>
  <sheetFormatPr baseColWidth="10" defaultColWidth="8.83203125" defaultRowHeight="14"/>
  <cols>
    <col min="1" max="7" width="17" customWidth="1"/>
    <col min="8" max="8" width="26" customWidth="1"/>
    <col min="9" max="15" width="17" customWidth="1"/>
  </cols>
  <sheetData>
    <row r="1" spans="1:15" ht="29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</row>
    <row r="2" spans="1:15" ht="25" customHeight="1">
      <c r="A2" s="1" t="s">
        <v>9</v>
      </c>
      <c r="B2" s="1">
        <v>1</v>
      </c>
      <c r="C2" s="1">
        <v>50</v>
      </c>
      <c r="D2" s="6">
        <f t="shared" ref="D2:D9" si="0">B2-$I$2</f>
        <v>-3.5</v>
      </c>
      <c r="E2" s="6">
        <f t="shared" ref="E2:E9" si="1">C2-$I$3</f>
        <v>-15</v>
      </c>
      <c r="F2" s="6">
        <f t="shared" ref="F2:F9" si="2">D2*E2</f>
        <v>52.5</v>
      </c>
      <c r="G2" s="1">
        <f t="shared" ref="G2:G9" si="3">B2*60</f>
        <v>60</v>
      </c>
      <c r="H2" s="1" t="s">
        <v>10</v>
      </c>
      <c r="I2" s="3">
        <f>AVERAGE(B2:B9)</f>
        <v>4.5</v>
      </c>
      <c r="J2" s="1"/>
      <c r="K2" s="1"/>
      <c r="L2" s="1"/>
      <c r="M2" s="1"/>
      <c r="N2" s="1"/>
      <c r="O2" s="1"/>
    </row>
    <row r="3" spans="1:15" ht="25" customHeight="1">
      <c r="A3" s="1" t="s">
        <v>11</v>
      </c>
      <c r="B3" s="1">
        <v>2</v>
      </c>
      <c r="C3" s="1">
        <v>60</v>
      </c>
      <c r="D3" s="6">
        <f t="shared" si="0"/>
        <v>-2.5</v>
      </c>
      <c r="E3" s="6">
        <f t="shared" si="1"/>
        <v>-5</v>
      </c>
      <c r="F3" s="6">
        <f t="shared" si="2"/>
        <v>12.5</v>
      </c>
      <c r="G3" s="1">
        <f t="shared" si="3"/>
        <v>120</v>
      </c>
      <c r="H3" s="1" t="s">
        <v>12</v>
      </c>
      <c r="I3" s="3">
        <f>AVERAGE(C2:C9)</f>
        <v>65</v>
      </c>
      <c r="J3" s="1"/>
      <c r="K3" s="1"/>
      <c r="L3" s="1"/>
      <c r="M3" s="1"/>
      <c r="N3" s="1"/>
      <c r="O3" s="1"/>
    </row>
    <row r="4" spans="1:15" ht="25" customHeight="1">
      <c r="A4" s="1" t="s">
        <v>13</v>
      </c>
      <c r="B4" s="1">
        <v>3</v>
      </c>
      <c r="C4" s="1">
        <v>55</v>
      </c>
      <c r="D4" s="6">
        <f t="shared" si="0"/>
        <v>-1.5</v>
      </c>
      <c r="E4" s="6">
        <f t="shared" si="1"/>
        <v>-10</v>
      </c>
      <c r="F4" s="6">
        <f t="shared" si="2"/>
        <v>15</v>
      </c>
      <c r="G4" s="1">
        <f t="shared" si="3"/>
        <v>180</v>
      </c>
      <c r="H4" s="1" t="s">
        <v>14</v>
      </c>
      <c r="I4" s="4">
        <f>COUNT(B2:B9)</f>
        <v>8</v>
      </c>
      <c r="J4" s="1"/>
      <c r="K4" s="1"/>
      <c r="L4" s="1"/>
      <c r="M4" s="1"/>
      <c r="N4" s="1"/>
      <c r="O4" s="1"/>
    </row>
    <row r="5" spans="1:15" ht="25" customHeight="1">
      <c r="A5" s="1" t="s">
        <v>15</v>
      </c>
      <c r="B5" s="1">
        <v>4</v>
      </c>
      <c r="C5" s="1">
        <v>65</v>
      </c>
      <c r="D5" s="6">
        <f t="shared" si="0"/>
        <v>-0.5</v>
      </c>
      <c r="E5" s="6">
        <f t="shared" si="1"/>
        <v>0</v>
      </c>
      <c r="F5" s="6">
        <f t="shared" si="2"/>
        <v>0</v>
      </c>
      <c r="G5" s="1">
        <f t="shared" si="3"/>
        <v>240</v>
      </c>
      <c r="H5" s="1" t="s">
        <v>16</v>
      </c>
      <c r="I5" s="4">
        <f>SUM(F2:F9)</f>
        <v>161</v>
      </c>
      <c r="J5" s="1"/>
      <c r="K5" s="1"/>
      <c r="L5" s="1"/>
      <c r="M5" s="1"/>
      <c r="N5" s="1"/>
      <c r="O5" s="1"/>
    </row>
    <row r="6" spans="1:15" ht="25" customHeight="1">
      <c r="A6" s="1" t="s">
        <v>17</v>
      </c>
      <c r="B6" s="1">
        <v>5</v>
      </c>
      <c r="C6" s="1">
        <v>70</v>
      </c>
      <c r="D6" s="6">
        <f t="shared" si="0"/>
        <v>0.5</v>
      </c>
      <c r="E6" s="6">
        <f t="shared" si="1"/>
        <v>5</v>
      </c>
      <c r="F6" s="6">
        <f t="shared" si="2"/>
        <v>2.5</v>
      </c>
      <c r="G6" s="1">
        <f t="shared" si="3"/>
        <v>300</v>
      </c>
      <c r="H6" s="1" t="s">
        <v>18</v>
      </c>
      <c r="I6" s="3">
        <f>I5/(I4-1)</f>
        <v>23</v>
      </c>
      <c r="J6" s="1"/>
      <c r="K6" s="1"/>
      <c r="L6" s="1"/>
      <c r="M6" s="1"/>
      <c r="N6" s="1"/>
      <c r="O6" s="1"/>
    </row>
    <row r="7" spans="1:15" ht="25" customHeight="1">
      <c r="A7" s="1" t="s">
        <v>19</v>
      </c>
      <c r="B7" s="1">
        <v>6</v>
      </c>
      <c r="C7" s="1">
        <v>62</v>
      </c>
      <c r="D7" s="6">
        <f t="shared" si="0"/>
        <v>1.5</v>
      </c>
      <c r="E7" s="6">
        <f t="shared" si="1"/>
        <v>-3</v>
      </c>
      <c r="F7" s="6">
        <f t="shared" si="2"/>
        <v>-4.5</v>
      </c>
      <c r="G7" s="1">
        <f t="shared" si="3"/>
        <v>360</v>
      </c>
      <c r="H7" s="1" t="s">
        <v>20</v>
      </c>
      <c r="I7" s="3">
        <f>_xlfn.STDEV.S(B2:B9)</f>
        <v>2.4494897427831779</v>
      </c>
      <c r="J7" s="1"/>
      <c r="K7" s="1"/>
      <c r="L7" s="1"/>
      <c r="M7" s="1"/>
      <c r="N7" s="1"/>
      <c r="O7" s="1"/>
    </row>
    <row r="8" spans="1:15" ht="25" customHeight="1">
      <c r="A8" s="1" t="s">
        <v>21</v>
      </c>
      <c r="B8" s="1">
        <v>7</v>
      </c>
      <c r="C8" s="1">
        <v>80</v>
      </c>
      <c r="D8" s="6">
        <f t="shared" si="0"/>
        <v>2.5</v>
      </c>
      <c r="E8" s="6">
        <f t="shared" si="1"/>
        <v>15</v>
      </c>
      <c r="F8" s="6">
        <f t="shared" si="2"/>
        <v>37.5</v>
      </c>
      <c r="G8" s="1">
        <f t="shared" si="3"/>
        <v>420</v>
      </c>
      <c r="H8" s="1" t="s">
        <v>22</v>
      </c>
      <c r="I8" s="3">
        <f>_xlfn.STDEV.S(C2:C9)</f>
        <v>10.542431272854339</v>
      </c>
      <c r="J8" s="1"/>
      <c r="K8" s="1"/>
      <c r="L8" s="1"/>
      <c r="M8" s="1"/>
      <c r="N8" s="1"/>
      <c r="O8" s="1"/>
    </row>
    <row r="9" spans="1:15" ht="25" customHeight="1">
      <c r="A9" s="1" t="s">
        <v>23</v>
      </c>
      <c r="B9" s="1">
        <v>8</v>
      </c>
      <c r="C9" s="1">
        <v>78</v>
      </c>
      <c r="D9" s="6">
        <f t="shared" si="0"/>
        <v>3.5</v>
      </c>
      <c r="E9" s="6">
        <f t="shared" si="1"/>
        <v>13</v>
      </c>
      <c r="F9" s="6">
        <f t="shared" si="2"/>
        <v>45.5</v>
      </c>
      <c r="G9" s="1">
        <f t="shared" si="3"/>
        <v>480</v>
      </c>
      <c r="H9" s="1" t="s">
        <v>24</v>
      </c>
      <c r="I9" s="3">
        <f>I6/(I7*I8)</f>
        <v>0.89065894172308957</v>
      </c>
      <c r="J9" s="1"/>
      <c r="K9" s="1"/>
      <c r="L9" s="1"/>
      <c r="M9" s="1"/>
      <c r="N9" s="1"/>
      <c r="O9" s="1"/>
    </row>
    <row r="10" spans="1:15" ht="25" customHeight="1">
      <c r="A10" s="1"/>
      <c r="B10" s="1"/>
      <c r="C10" s="1"/>
      <c r="D10" s="1"/>
      <c r="E10" s="1"/>
      <c r="F10" s="1"/>
      <c r="G10" s="1"/>
      <c r="H10" s="1" t="s">
        <v>25</v>
      </c>
      <c r="I10" s="3">
        <f>CORREL(B2:B9,C2:C9)</f>
        <v>0.89065894172308957</v>
      </c>
      <c r="J10" s="1"/>
      <c r="K10" s="1"/>
      <c r="L10" s="1"/>
      <c r="M10" s="1"/>
      <c r="N10" s="1"/>
      <c r="O10" s="1"/>
    </row>
    <row r="11" spans="1:15" ht="25" customHeight="1">
      <c r="A11" s="1"/>
      <c r="B11" s="1"/>
      <c r="C11" s="1"/>
      <c r="D11" s="1"/>
      <c r="E11" s="1"/>
      <c r="F11" s="1"/>
      <c r="G11" s="1"/>
      <c r="H11" s="1" t="s">
        <v>26</v>
      </c>
      <c r="I11" s="3">
        <f>_xlfn.COVARIANCE.S(B2:B9,C2:C9)</f>
        <v>23</v>
      </c>
      <c r="J11" s="1"/>
      <c r="K11" s="1"/>
      <c r="L11" s="1"/>
      <c r="M11" s="1"/>
      <c r="N11" s="1"/>
      <c r="O11" s="1"/>
    </row>
    <row r="12" spans="1:15" ht="25" customHeight="1">
      <c r="A12" s="1" t="s">
        <v>27</v>
      </c>
      <c r="B12" s="1"/>
      <c r="C12" s="1"/>
      <c r="D12" s="1"/>
      <c r="E12" s="1"/>
      <c r="F12" s="1"/>
      <c r="G12" s="1"/>
      <c r="H12" s="1" t="s">
        <v>28</v>
      </c>
      <c r="I12" s="3">
        <f>CORREL(G2:G9,C2:C9)</f>
        <v>0.89065894172308946</v>
      </c>
      <c r="J12" s="1"/>
      <c r="K12" s="1"/>
      <c r="L12" s="1"/>
      <c r="M12" s="1"/>
      <c r="N12" s="1"/>
      <c r="O12" s="1"/>
    </row>
    <row r="13" spans="1:15" ht="25" customHeight="1">
      <c r="A13" s="1"/>
      <c r="B13" s="1"/>
      <c r="C13" s="1"/>
      <c r="D13" s="1"/>
      <c r="E13" s="1"/>
      <c r="F13" s="1"/>
      <c r="G13" s="1"/>
      <c r="H13" s="1" t="s">
        <v>29</v>
      </c>
      <c r="I13" s="5">
        <f>_xlfn.COVARIANCE.S(G2:G9,C2:C9)</f>
        <v>1380</v>
      </c>
      <c r="J13" s="1"/>
      <c r="K13" s="1"/>
      <c r="L13" s="1"/>
      <c r="M13" s="1"/>
      <c r="N13" s="1"/>
      <c r="O13" s="1"/>
    </row>
    <row r="14" spans="1:15" ht="25" customHeight="1">
      <c r="A14" s="1"/>
      <c r="B14" s="1"/>
      <c r="C14" s="1"/>
      <c r="D14" s="1"/>
      <c r="E14" s="1"/>
      <c r="F14" s="1"/>
      <c r="G14" s="1"/>
      <c r="H14" s="1" t="s">
        <v>30</v>
      </c>
      <c r="I14" s="3">
        <f>CORREL(C2:C9,B2:B9)</f>
        <v>0.89065894172308957</v>
      </c>
      <c r="J14" s="1"/>
      <c r="K14" s="1"/>
      <c r="L14" s="1"/>
      <c r="M14" s="1"/>
      <c r="N14" s="1"/>
      <c r="O14" s="1"/>
    </row>
    <row r="15" spans="1:15" ht="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showGridLines="0" workbookViewId="0"/>
  </sheetViews>
  <sheetFormatPr baseColWidth="10" defaultColWidth="8.83203125" defaultRowHeight="14"/>
  <cols>
    <col min="1" max="1" width="25" customWidth="1"/>
    <col min="2" max="5" width="17" customWidth="1"/>
    <col min="6" max="6" width="30" customWidth="1"/>
    <col min="7" max="7" width="22" customWidth="1"/>
    <col min="8" max="12" width="17" customWidth="1"/>
  </cols>
  <sheetData>
    <row r="1" spans="1:12" ht="29" customHeight="1">
      <c r="A1" s="2" t="s">
        <v>31</v>
      </c>
      <c r="B1" s="2" t="s">
        <v>32</v>
      </c>
      <c r="C1" s="2" t="s">
        <v>33</v>
      </c>
      <c r="D1" s="2" t="s">
        <v>34</v>
      </c>
      <c r="E1" s="1"/>
      <c r="F1" s="2" t="s">
        <v>35</v>
      </c>
      <c r="G1" s="2" t="s">
        <v>36</v>
      </c>
      <c r="H1" s="1"/>
      <c r="I1" s="1"/>
      <c r="J1" s="1"/>
      <c r="K1" s="1"/>
      <c r="L1" s="1"/>
    </row>
    <row r="2" spans="1:12" ht="25" customHeight="1">
      <c r="A2" s="1" t="s">
        <v>37</v>
      </c>
      <c r="B2" s="1">
        <v>24</v>
      </c>
      <c r="C2" s="1">
        <v>6</v>
      </c>
      <c r="D2" s="1">
        <f>SUM(B2:C2)</f>
        <v>30</v>
      </c>
      <c r="E2" s="1"/>
      <c r="F2" s="1" t="s">
        <v>38</v>
      </c>
      <c r="G2" s="7">
        <f>B2/D2</f>
        <v>0.8</v>
      </c>
      <c r="H2" s="1"/>
      <c r="I2" s="1"/>
      <c r="J2" s="1"/>
      <c r="K2" s="1"/>
      <c r="L2" s="1"/>
    </row>
    <row r="3" spans="1:12" ht="25" customHeight="1">
      <c r="A3" s="1" t="s">
        <v>39</v>
      </c>
      <c r="B3" s="1">
        <v>42</v>
      </c>
      <c r="C3" s="1">
        <v>28</v>
      </c>
      <c r="D3" s="1">
        <f>SUM(B3:C3)</f>
        <v>70</v>
      </c>
      <c r="E3" s="1"/>
      <c r="F3" s="1" t="s">
        <v>40</v>
      </c>
      <c r="G3" s="7">
        <f>B3/D3</f>
        <v>0.6</v>
      </c>
      <c r="H3" s="1"/>
      <c r="I3" s="1"/>
      <c r="J3" s="1"/>
      <c r="K3" s="1"/>
      <c r="L3" s="1"/>
    </row>
    <row r="4" spans="1:12" ht="25" customHeight="1">
      <c r="A4" s="1" t="s">
        <v>34</v>
      </c>
      <c r="B4" s="1">
        <f>SUM(B2:B3)</f>
        <v>66</v>
      </c>
      <c r="C4" s="1">
        <f>SUM(C2:C3)</f>
        <v>34</v>
      </c>
      <c r="D4" s="1">
        <f>SUM(D2:D3)</f>
        <v>100</v>
      </c>
      <c r="E4" s="1"/>
      <c r="F4" s="1" t="s">
        <v>41</v>
      </c>
      <c r="G4" s="8">
        <f>(G2-G3)*100</f>
        <v>20.000000000000007</v>
      </c>
      <c r="H4" s="1"/>
      <c r="I4" s="1"/>
      <c r="J4" s="1"/>
      <c r="K4" s="1"/>
      <c r="L4" s="1"/>
    </row>
    <row r="5" spans="1:12" ht="25" customHeight="1">
      <c r="A5" s="1"/>
      <c r="B5" s="1"/>
      <c r="C5" s="1"/>
      <c r="D5" s="1"/>
      <c r="E5" s="1"/>
      <c r="F5" s="1" t="s">
        <v>42</v>
      </c>
      <c r="G5" s="7">
        <f>B2/D4</f>
        <v>0.24</v>
      </c>
      <c r="H5" s="1"/>
      <c r="I5" s="1"/>
      <c r="J5" s="1"/>
      <c r="K5" s="1"/>
      <c r="L5" s="1"/>
    </row>
    <row r="6" spans="1:12" ht="25" customHeight="1">
      <c r="A6" s="1"/>
      <c r="B6" s="1"/>
      <c r="C6" s="1"/>
      <c r="D6" s="1"/>
      <c r="E6" s="1"/>
      <c r="F6" s="1" t="s">
        <v>43</v>
      </c>
      <c r="G6" s="7">
        <f>B2/B4</f>
        <v>0.36363636363636365</v>
      </c>
      <c r="H6" s="1"/>
      <c r="I6" s="1"/>
      <c r="J6" s="1"/>
      <c r="K6" s="1"/>
      <c r="L6" s="1"/>
    </row>
    <row r="7" spans="1:12" ht="25" customHeight="1">
      <c r="A7" s="1" t="s">
        <v>44</v>
      </c>
      <c r="B7" s="1"/>
      <c r="C7" s="1"/>
      <c r="D7" s="1"/>
      <c r="E7" s="1"/>
      <c r="F7" s="1" t="s">
        <v>45</v>
      </c>
      <c r="G7" s="7">
        <f>B4/D4</f>
        <v>0.66</v>
      </c>
      <c r="H7" s="1"/>
      <c r="I7" s="1"/>
      <c r="J7" s="1"/>
      <c r="K7" s="1"/>
      <c r="L7" s="1"/>
    </row>
    <row r="8" spans="1:12" ht="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showGridLines="0" workbookViewId="0"/>
  </sheetViews>
  <sheetFormatPr baseColWidth="10" defaultColWidth="8.83203125" defaultRowHeight="14"/>
  <cols>
    <col min="1" max="11" width="17" customWidth="1"/>
    <col min="12" max="12" width="25" customWidth="1"/>
    <col min="13" max="17" width="17" customWidth="1"/>
  </cols>
  <sheetData>
    <row r="1" spans="1:17" ht="29" customHeight="1">
      <c r="A1" s="2" t="s">
        <v>46</v>
      </c>
      <c r="B1" s="2" t="s">
        <v>47</v>
      </c>
      <c r="C1" s="2" t="s">
        <v>48</v>
      </c>
      <c r="D1" s="1"/>
      <c r="E1" s="2" t="s">
        <v>49</v>
      </c>
      <c r="F1" s="2" t="s">
        <v>50</v>
      </c>
      <c r="G1" s="1"/>
      <c r="H1" s="2" t="s">
        <v>0</v>
      </c>
      <c r="I1" s="2" t="s">
        <v>1</v>
      </c>
      <c r="J1" s="2" t="s">
        <v>2</v>
      </c>
      <c r="K1" s="1"/>
      <c r="L1" s="2" t="s">
        <v>51</v>
      </c>
      <c r="M1" s="2" t="s">
        <v>50</v>
      </c>
      <c r="N1" s="1"/>
      <c r="O1" s="1"/>
      <c r="P1" s="1"/>
      <c r="Q1" s="1"/>
    </row>
    <row r="2" spans="1:17" ht="25" customHeight="1">
      <c r="A2" s="1">
        <v>1</v>
      </c>
      <c r="B2" s="1">
        <v>4</v>
      </c>
      <c r="C2" s="1">
        <v>9</v>
      </c>
      <c r="D2" s="1"/>
      <c r="E2" s="1" t="s">
        <v>52</v>
      </c>
      <c r="F2" s="3">
        <f>CORREL(A2:A8,B2:B8)</f>
        <v>0</v>
      </c>
      <c r="G2" s="1"/>
      <c r="H2" s="1" t="s">
        <v>9</v>
      </c>
      <c r="I2" s="1">
        <v>1</v>
      </c>
      <c r="J2" s="1">
        <v>50</v>
      </c>
      <c r="K2" s="1"/>
      <c r="L2" s="1" t="s">
        <v>53</v>
      </c>
      <c r="M2" s="3">
        <f>CORREL(I2:I9,J2:J9)</f>
        <v>0.89065894172308957</v>
      </c>
      <c r="N2" s="1"/>
      <c r="O2" s="1"/>
      <c r="P2" s="1"/>
      <c r="Q2" s="1"/>
    </row>
    <row r="3" spans="1:17" ht="25" customHeight="1">
      <c r="A3" s="1">
        <v>2</v>
      </c>
      <c r="B3" s="1">
        <v>1</v>
      </c>
      <c r="C3" s="1">
        <v>4</v>
      </c>
      <c r="D3" s="1"/>
      <c r="E3" s="1" t="s">
        <v>54</v>
      </c>
      <c r="F3" s="3">
        <f>CORREL(A2:A8,C2:C8)</f>
        <v>0</v>
      </c>
      <c r="G3" s="1"/>
      <c r="H3" s="1" t="s">
        <v>11</v>
      </c>
      <c r="I3" s="1">
        <v>2</v>
      </c>
      <c r="J3" s="1">
        <v>60</v>
      </c>
      <c r="K3" s="1"/>
      <c r="L3" s="1" t="s">
        <v>55</v>
      </c>
      <c r="M3" s="3">
        <f>CORREL(I2:I10,J2:J10)</f>
        <v>-0.63401570839298604</v>
      </c>
      <c r="N3" s="1"/>
      <c r="O3" s="1"/>
      <c r="P3" s="1"/>
      <c r="Q3" s="1"/>
    </row>
    <row r="4" spans="1:17" ht="25" customHeight="1">
      <c r="A4" s="1">
        <v>3</v>
      </c>
      <c r="B4" s="1">
        <v>6</v>
      </c>
      <c r="C4" s="1">
        <v>1</v>
      </c>
      <c r="D4" s="1"/>
      <c r="E4" s="1"/>
      <c r="F4" s="1"/>
      <c r="G4" s="1"/>
      <c r="H4" s="1" t="s">
        <v>13</v>
      </c>
      <c r="I4" s="1">
        <v>3</v>
      </c>
      <c r="J4" s="1">
        <v>55</v>
      </c>
      <c r="K4" s="1"/>
      <c r="L4" s="1"/>
      <c r="M4" s="1"/>
      <c r="N4" s="1"/>
      <c r="O4" s="1"/>
      <c r="P4" s="1"/>
      <c r="Q4" s="1"/>
    </row>
    <row r="5" spans="1:17" ht="25" customHeight="1">
      <c r="A5" s="1">
        <v>4</v>
      </c>
      <c r="B5" s="1">
        <v>3</v>
      </c>
      <c r="C5" s="1">
        <v>0</v>
      </c>
      <c r="D5" s="1"/>
      <c r="E5" s="1"/>
      <c r="F5" s="1"/>
      <c r="G5" s="1"/>
      <c r="H5" s="1" t="s">
        <v>15</v>
      </c>
      <c r="I5" s="1">
        <v>4</v>
      </c>
      <c r="J5" s="1">
        <v>65</v>
      </c>
      <c r="K5" s="1"/>
      <c r="L5" s="1"/>
      <c r="M5" s="1"/>
      <c r="N5" s="1"/>
      <c r="O5" s="1"/>
      <c r="P5" s="1"/>
      <c r="Q5" s="1"/>
    </row>
    <row r="6" spans="1:17" ht="25" customHeight="1">
      <c r="A6" s="1">
        <v>5</v>
      </c>
      <c r="B6" s="1">
        <v>1</v>
      </c>
      <c r="C6" s="1">
        <v>1</v>
      </c>
      <c r="D6" s="1"/>
      <c r="E6" s="1"/>
      <c r="F6" s="1"/>
      <c r="G6" s="1"/>
      <c r="H6" s="1" t="s">
        <v>17</v>
      </c>
      <c r="I6" s="1">
        <v>5</v>
      </c>
      <c r="J6" s="1">
        <v>70</v>
      </c>
      <c r="K6" s="1"/>
      <c r="L6" s="1"/>
      <c r="M6" s="1"/>
      <c r="N6" s="1"/>
      <c r="O6" s="1"/>
      <c r="P6" s="1"/>
      <c r="Q6" s="1"/>
    </row>
    <row r="7" spans="1:17" ht="25" customHeight="1">
      <c r="A7" s="1">
        <v>6</v>
      </c>
      <c r="B7" s="1">
        <v>5</v>
      </c>
      <c r="C7" s="1">
        <v>4</v>
      </c>
      <c r="D7" s="1"/>
      <c r="E7" s="1"/>
      <c r="F7" s="1"/>
      <c r="G7" s="1"/>
      <c r="H7" s="1" t="s">
        <v>19</v>
      </c>
      <c r="I7" s="1">
        <v>6</v>
      </c>
      <c r="J7" s="1">
        <v>62</v>
      </c>
      <c r="K7" s="1"/>
      <c r="L7" s="1"/>
      <c r="M7" s="1"/>
      <c r="N7" s="1"/>
      <c r="O7" s="1"/>
      <c r="P7" s="1"/>
      <c r="Q7" s="1"/>
    </row>
    <row r="8" spans="1:17" ht="25" customHeight="1">
      <c r="A8" s="1">
        <v>7</v>
      </c>
      <c r="B8" s="1">
        <v>3</v>
      </c>
      <c r="C8" s="1">
        <v>9</v>
      </c>
      <c r="D8" s="1"/>
      <c r="E8" s="1"/>
      <c r="F8" s="1"/>
      <c r="G8" s="1"/>
      <c r="H8" s="1" t="s">
        <v>21</v>
      </c>
      <c r="I8" s="1">
        <v>7</v>
      </c>
      <c r="J8" s="1">
        <v>80</v>
      </c>
      <c r="K8" s="1"/>
      <c r="L8" s="1"/>
      <c r="M8" s="1"/>
      <c r="N8" s="1"/>
      <c r="O8" s="1"/>
      <c r="P8" s="1"/>
      <c r="Q8" s="1"/>
    </row>
    <row r="9" spans="1:17" ht="25" customHeight="1">
      <c r="A9" s="1"/>
      <c r="B9" s="1"/>
      <c r="C9" s="1"/>
      <c r="D9" s="1"/>
      <c r="E9" s="1"/>
      <c r="F9" s="1"/>
      <c r="G9" s="1"/>
      <c r="H9" s="1" t="s">
        <v>23</v>
      </c>
      <c r="I9" s="1">
        <v>8</v>
      </c>
      <c r="J9" s="1">
        <v>78</v>
      </c>
      <c r="K9" s="1"/>
      <c r="L9" s="1"/>
      <c r="M9" s="1"/>
      <c r="N9" s="1"/>
      <c r="O9" s="1"/>
      <c r="P9" s="1"/>
      <c r="Q9" s="1"/>
    </row>
    <row r="10" spans="1:17" ht="25" customHeight="1">
      <c r="A10" s="1"/>
      <c r="B10" s="1"/>
      <c r="C10" s="1"/>
      <c r="D10" s="1"/>
      <c r="E10" s="1"/>
      <c r="F10" s="1"/>
      <c r="G10" s="1"/>
      <c r="H10" s="1" t="s">
        <v>56</v>
      </c>
      <c r="I10" s="1">
        <v>20</v>
      </c>
      <c r="J10" s="1">
        <v>10</v>
      </c>
      <c r="K10" s="1"/>
      <c r="L10" s="1"/>
      <c r="M10" s="1"/>
      <c r="N10" s="1"/>
      <c r="O10" s="1"/>
      <c r="P10" s="1"/>
      <c r="Q10" s="1"/>
    </row>
    <row r="11" spans="1:17" ht="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</sheetData>
  <phoneticPr fontId="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showGridLines="0" workbookViewId="0"/>
  </sheetViews>
  <sheetFormatPr baseColWidth="10" defaultColWidth="8.83203125" defaultRowHeight="14"/>
  <cols>
    <col min="1" max="5" width="17" customWidth="1"/>
    <col min="6" max="6" width="25" customWidth="1"/>
    <col min="7" max="11" width="17" customWidth="1"/>
    <col min="12" max="12" width="24" customWidth="1"/>
    <col min="13" max="15" width="17" customWidth="1"/>
  </cols>
  <sheetData>
    <row r="1" spans="1:15" ht="29" customHeight="1">
      <c r="A1" s="2" t="s">
        <v>0</v>
      </c>
      <c r="B1" s="2" t="s">
        <v>57</v>
      </c>
      <c r="C1" s="2" t="s">
        <v>1</v>
      </c>
      <c r="D1" s="2" t="s">
        <v>58</v>
      </c>
      <c r="E1" s="1"/>
      <c r="F1" s="2" t="s">
        <v>59</v>
      </c>
      <c r="G1" s="2" t="s">
        <v>50</v>
      </c>
      <c r="H1" s="1"/>
      <c r="I1" s="2" t="s">
        <v>60</v>
      </c>
      <c r="J1" s="2" t="s">
        <v>61</v>
      </c>
      <c r="K1" s="1"/>
      <c r="L1" s="2" t="s">
        <v>62</v>
      </c>
      <c r="M1" s="2" t="s">
        <v>8</v>
      </c>
      <c r="N1" s="1"/>
      <c r="O1" s="1"/>
    </row>
    <row r="2" spans="1:15" ht="25" customHeight="1">
      <c r="A2" s="1" t="s">
        <v>63</v>
      </c>
      <c r="B2" s="1" t="s">
        <v>64</v>
      </c>
      <c r="C2" s="1">
        <v>5</v>
      </c>
      <c r="D2" s="1">
        <v>50</v>
      </c>
      <c r="E2" s="1"/>
      <c r="F2" s="1" t="s">
        <v>65</v>
      </c>
      <c r="G2" s="3">
        <f>CORREL(C2:C9,D2:D9)</f>
        <v>-0.64751826776144716</v>
      </c>
      <c r="H2" s="1"/>
      <c r="I2" s="1">
        <v>1</v>
      </c>
      <c r="J2" s="1">
        <v>2</v>
      </c>
      <c r="K2" s="1"/>
      <c r="L2" s="1" t="s">
        <v>66</v>
      </c>
      <c r="M2" s="3">
        <f>AVERAGE(I2:I6)</f>
        <v>3</v>
      </c>
      <c r="N2" s="1"/>
      <c r="O2" s="1"/>
    </row>
    <row r="3" spans="1:15" ht="25" customHeight="1">
      <c r="A3" s="1" t="s">
        <v>67</v>
      </c>
      <c r="B3" s="1" t="s">
        <v>64</v>
      </c>
      <c r="C3" s="1">
        <v>6</v>
      </c>
      <c r="D3" s="1">
        <v>55</v>
      </c>
      <c r="E3" s="1"/>
      <c r="F3" s="1" t="s">
        <v>64</v>
      </c>
      <c r="G3" s="3">
        <f>CORREL(C2:C5,D2:D5)</f>
        <v>0.99999999999999989</v>
      </c>
      <c r="H3" s="1"/>
      <c r="I3" s="1">
        <v>2</v>
      </c>
      <c r="J3" s="1">
        <v>4</v>
      </c>
      <c r="K3" s="1"/>
      <c r="L3" s="1" t="s">
        <v>68</v>
      </c>
      <c r="M3" s="3">
        <f>AVERAGE(J2:J6)</f>
        <v>4</v>
      </c>
      <c r="N3" s="1"/>
      <c r="O3" s="1"/>
    </row>
    <row r="4" spans="1:15" ht="25" customHeight="1">
      <c r="A4" s="1" t="s">
        <v>69</v>
      </c>
      <c r="B4" s="1" t="s">
        <v>64</v>
      </c>
      <c r="C4" s="1">
        <v>7</v>
      </c>
      <c r="D4" s="1">
        <v>60</v>
      </c>
      <c r="E4" s="1"/>
      <c r="F4" s="1" t="s">
        <v>70</v>
      </c>
      <c r="G4" s="3">
        <f>CORREL(C6:C9,D6:D9)</f>
        <v>0.99999999999999989</v>
      </c>
      <c r="H4" s="1"/>
      <c r="I4" s="1">
        <v>3</v>
      </c>
      <c r="J4" s="1">
        <v>3</v>
      </c>
      <c r="K4" s="1"/>
      <c r="L4" s="1" t="s">
        <v>18</v>
      </c>
      <c r="M4" s="3">
        <f>_xlfn.COVARIANCE.S(I2:I6,J2:J6)</f>
        <v>2.25</v>
      </c>
      <c r="N4" s="1"/>
      <c r="O4" s="1"/>
    </row>
    <row r="5" spans="1:15" ht="25" customHeight="1">
      <c r="A5" s="1" t="s">
        <v>71</v>
      </c>
      <c r="B5" s="1" t="s">
        <v>64</v>
      </c>
      <c r="C5" s="1">
        <v>8</v>
      </c>
      <c r="D5" s="1">
        <v>65</v>
      </c>
      <c r="E5" s="1"/>
      <c r="F5" s="1" t="s">
        <v>72</v>
      </c>
      <c r="G5" s="3">
        <f>AVERAGE(C2:C5)</f>
        <v>6.5</v>
      </c>
      <c r="H5" s="1"/>
      <c r="I5" s="1">
        <v>4</v>
      </c>
      <c r="J5" s="1">
        <v>5</v>
      </c>
      <c r="K5" s="1"/>
      <c r="L5" s="1" t="s">
        <v>73</v>
      </c>
      <c r="M5" s="3">
        <f>_xlfn.STDEV.S(I2:I6)</f>
        <v>1.5811388300841898</v>
      </c>
      <c r="N5" s="1"/>
      <c r="O5" s="1"/>
    </row>
    <row r="6" spans="1:15" ht="25" customHeight="1">
      <c r="A6" s="1" t="s">
        <v>74</v>
      </c>
      <c r="B6" s="1" t="s">
        <v>70</v>
      </c>
      <c r="C6" s="1">
        <v>1</v>
      </c>
      <c r="D6" s="1">
        <v>80</v>
      </c>
      <c r="E6" s="1"/>
      <c r="F6" s="1" t="s">
        <v>75</v>
      </c>
      <c r="G6" s="3">
        <f>AVERAGE(C6:C9)</f>
        <v>2.5</v>
      </c>
      <c r="H6" s="1"/>
      <c r="I6" s="1">
        <v>5</v>
      </c>
      <c r="J6" s="1">
        <v>6</v>
      </c>
      <c r="K6" s="1"/>
      <c r="L6" s="1" t="s">
        <v>76</v>
      </c>
      <c r="M6" s="3">
        <f>CORREL(I2:I6,J2:J6)</f>
        <v>0.8999999999999998</v>
      </c>
      <c r="N6" s="1"/>
      <c r="O6" s="1"/>
    </row>
    <row r="7" spans="1:15" ht="25" customHeight="1">
      <c r="A7" s="1" t="s">
        <v>77</v>
      </c>
      <c r="B7" s="1" t="s">
        <v>70</v>
      </c>
      <c r="C7" s="1">
        <v>2</v>
      </c>
      <c r="D7" s="1">
        <v>85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5" customHeight="1">
      <c r="A8" s="1" t="s">
        <v>78</v>
      </c>
      <c r="B8" s="1" t="s">
        <v>70</v>
      </c>
      <c r="C8" s="1">
        <v>3</v>
      </c>
      <c r="D8" s="1">
        <v>90</v>
      </c>
      <c r="E8" s="1"/>
      <c r="F8" s="1" t="s">
        <v>79</v>
      </c>
      <c r="G8" s="1">
        <f>AVERAGE(D2:D5)</f>
        <v>57.5</v>
      </c>
      <c r="H8" s="1"/>
      <c r="I8" s="1"/>
      <c r="J8" s="1"/>
      <c r="K8" s="1"/>
      <c r="L8" s="1"/>
      <c r="M8" s="1"/>
      <c r="N8" s="1"/>
      <c r="O8" s="1"/>
    </row>
    <row r="9" spans="1:15" ht="25" customHeight="1">
      <c r="A9" s="1" t="s">
        <v>80</v>
      </c>
      <c r="B9" s="1" t="s">
        <v>70</v>
      </c>
      <c r="C9" s="1">
        <v>4</v>
      </c>
      <c r="D9" s="1">
        <v>95</v>
      </c>
      <c r="E9" s="1"/>
      <c r="F9" s="1" t="s">
        <v>81</v>
      </c>
      <c r="G9" s="1">
        <f>AVERAGE(D6:D9)</f>
        <v>87.5</v>
      </c>
      <c r="H9" s="1"/>
      <c r="I9" s="1"/>
      <c r="J9" s="1"/>
      <c r="K9" s="1"/>
      <c r="L9" s="1"/>
      <c r="M9" s="1"/>
      <c r="N9" s="1"/>
      <c r="O9" s="1"/>
    </row>
    <row r="10" spans="1:15" ht="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5" customHeight="1">
      <c r="A12" s="1" t="s">
        <v>82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관계계산</vt:lpstr>
      <vt:lpstr>교차표</vt:lpstr>
      <vt:lpstr>모양과점</vt:lpstr>
      <vt:lpstr>집단과연습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2026-11-01T02:16:36Z</dcterms:modified>
</cp:coreProperties>
</file>