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f7f044ac247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도수와그래프" sheetId="1" r:id="R29e3b662a53b4f77"/>
    <x:sheet xmlns:r="http://schemas.openxmlformats.org/officeDocument/2006/relationships" name="통학자료" sheetId="2" r:id="R3569154105a4444d"/>
    <x:sheet xmlns:r="http://schemas.openxmlformats.org/officeDocument/2006/relationships" name="상자와연습" sheetId="3" r:id="Rde940e89b219464d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%"/>
    <x:numFmt numFmtId="201" formatCode="0.000"/>
  </x:numFmts>
  <x:fonts count="3">
    <x:font>
      <x:sz val="11"/>
      <x:name val="Carlito"/>
    </x:font>
    <x:font>
      <x:sz val="11"/>
      <x:color rgb="FF263342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3475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3e63d8e8740e8" /><Relationship Type="http://schemas.openxmlformats.org/officeDocument/2006/relationships/theme" Target="/xl/theme/theme1.xml" Id="Rf3f1b102bd2e4878" /><Relationship Type="http://schemas.openxmlformats.org/officeDocument/2006/relationships/sheetMetadata" Target="/xl/metadata1.xml" Id="R1c008263fac5424a" /><Relationship Type="http://schemas.openxmlformats.org/officeDocument/2006/relationships/sharedStrings" Target="/xl/sharedStrings.xml" Id="R4b96f9b7328e461a" /><Relationship Type="http://schemas.openxmlformats.org/officeDocument/2006/relationships/worksheet" Target="/xl/worksheets/sheet1.xml" Id="R29e3b662a53b4f77" /><Relationship Type="http://schemas.openxmlformats.org/officeDocument/2006/relationships/worksheet" Target="/xl/worksheets/sheet2.xml" Id="R3569154105a4444d" /><Relationship Type="http://schemas.openxmlformats.org/officeDocument/2006/relationships/worksheet" Target="/xl/worksheets/sheet3.xml" Id="Rde940e89b219464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00f7acc19a44cd4" /><Relationship Type="http://schemas.openxmlformats.org/officeDocument/2006/relationships/chart" Target="/xl/drawings/charts/chart2.xml" Id="Rcc32eac40ab94c4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>
                <a:latin typeface="Arial"/>
                <a:ea typeface="Arial"/>
                <a:cs typeface="Arial"/>
              </a:rPr>
              <a:t>수단별 학생 수(명)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도수(명)</c:v>
          </c:tx>
          <c:spPr>
            <a:solidFill xmlns:a="http://schemas.openxmlformats.org/drawingml/2006/main">
              <a:srgbClr val="33475B"/>
            </a:solidFill>
          </c:spPr>
          <c:invertIfNegative val="0"/>
          <c:cat>
            <c:strRef>
              <c:f>'도수와그래프'!$A$2:$A$5</c:f>
              <c:strCache>
                <c:ptCount val="0"/>
              </c:strCache>
            </c:strRef>
          </c:cat>
          <c:val>
            <c:numRef>
              <c:f>'도수와그래프'!$B$2:$B$5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>
                <a:latin typeface="Arial"/>
                <a:ea typeface="Arial"/>
                <a:cs typeface="Arial"/>
              </a:rPr>
              <a:t>20분 구간별 학생 수(명)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도수(명)</c:v>
          </c:tx>
          <c:spPr>
            <a:solidFill xmlns:a="http://schemas.openxmlformats.org/drawingml/2006/main">
              <a:srgbClr val="33475B"/>
            </a:solidFill>
          </c:spPr>
          <c:invertIfNegative val="0"/>
          <c:cat>
            <c:strRef>
              <c:f>'도수와그래프'!$A$11:$A$15</c:f>
              <c:strCache>
                <c:ptCount val="0"/>
              </c:strCache>
            </c:strRef>
          </c:cat>
          <c:val>
            <c:numRef>
              <c:f>'도수와그래프'!$B$11:$B$15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0</xdr:row>
      <xdr:rowOff>0</xdr:rowOff>
    </xdr:from>
    <xdr:to>
      <xdr:col>13</xdr:col>
      <xdr:colOff>0</xdr:colOff>
      <xdr:row>14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00f7acc19a44cd4"/>
        </a:graphicData>
      </a:graphic>
    </xdr:graphicFrame>
    <xdr:clientData/>
  </xdr:twoCellAnchor>
  <xdr:twoCellAnchor>
    <xdr:from>
      <xdr:col>4</xdr:col>
      <xdr:colOff>0</xdr:colOff>
      <xdr:row>16</xdr:row>
      <xdr:rowOff>0</xdr:rowOff>
    </xdr:from>
    <xdr:to>
      <xdr:col>13</xdr:col>
      <xdr:colOff>0</xdr:colOff>
      <xdr:row>31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c32eac40ab94c4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78042c8354f46b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</x:cols>
  <x:sheetData>
    <x:row r="1" ht="28" customHeight="1">
      <x:c r="A1" s="3" t="str">
        <x:v>주된 수단</x:v>
      </x:c>
      <x:c r="B1" s="3" t="str">
        <x:v>도수(명)</x:v>
      </x:c>
      <x:c r="C1" s="3" t="str">
        <x:v>상대도수</x:v>
      </x:c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4" customHeight="1">
      <x:c r="A2" s="1" t="str">
        <x:v>도보</x:v>
      </x:c>
      <x:c r="B2" s="1" t="n">
        <x:f>COUNTIFS('통학자료'!$C$2:$C$25,A2)</x:f>
        <x:v>4</x:v>
      </x:c>
      <x:c r="C2" s="4" t="n">
        <x:f>B2/COUNTA('통학자료'!$A$2:$A$25)</x:f>
        <x:v>0.16666666666666666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4" customHeight="1">
      <x:c r="A3" s="1" t="str">
        <x:v>버스</x:v>
      </x:c>
      <x:c r="B3" s="1" t="n">
        <x:f>COUNTIFS('통학자료'!$C$2:$C$25,A3)</x:f>
        <x:v>10</x:v>
      </x:c>
      <x:c r="C3" s="4" t="n">
        <x:f>B3/COUNTA('통학자료'!$A$2:$A$25)</x:f>
        <x:v>0.4166666666666667</x:v>
      </x:c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4" customHeight="1">
      <x:c r="A4" s="1" t="str">
        <x:v>지하철</x:v>
      </x:c>
      <x:c r="B4" s="1" t="n">
        <x:f>COUNTIFS('통학자료'!$C$2:$C$25,A4)</x:f>
        <x:v>8</x:v>
      </x:c>
      <x:c r="C4" s="4" t="n">
        <x:f>B4/COUNTA('통학자료'!$A$2:$A$25)</x:f>
        <x:v>0.3333333333333333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24" customHeight="1">
      <x:c r="A5" s="1" t="str">
        <x:v>자전거</x:v>
      </x:c>
      <x:c r="B5" s="1" t="n">
        <x:f>COUNTIFS('통학자료'!$C$2:$C$25,A5)</x:f>
        <x:v>2</x:v>
      </x:c>
      <x:c r="C5" s="4" t="n">
        <x:f>B5/COUNTA('통학자료'!$A$2:$A$25)</x:f>
        <x:v>0.08333333333333333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24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</x:row>
    <x:row r="8" ht="24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</x:row>
    <x:row r="10" ht="28" customHeight="1">
      <x:c r="A10" s="3" t="str">
        <x:v>시간 구간(분)</x:v>
      </x:c>
      <x:c r="B10" s="3" t="str">
        <x:v>도수(명)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</x:row>
    <x:row r="11" ht="24" customHeight="1">
      <x:c r="A11" s="1" t="str">
        <x:f>'통학자료'!G2</x:f>
        <x:v>0~20</x:v>
      </x:c>
      <x:c r="B11" s="1" t="n">
        <x:f>'통학자료'!H2</x:f>
        <x:v>6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</x:row>
    <x:row r="12" ht="24" customHeight="1">
      <x:c r="A12" s="1" t="str">
        <x:f>'통학자료'!G3</x:f>
        <x:v>20초과~40</x:v>
      </x:c>
      <x:c r="B12" s="1" t="n">
        <x:f>'통학자료'!H3</x:f>
        <x:v>10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</x:row>
    <x:row r="13" ht="24" customHeight="1">
      <x:c r="A13" s="1" t="str">
        <x:f>'통학자료'!G4</x:f>
        <x:v>40초과~60</x:v>
      </x:c>
      <x:c r="B13" s="1" t="n">
        <x:f>'통학자료'!H4</x:f>
        <x:v>6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</x:row>
    <x:row r="14" ht="24" customHeight="1">
      <x:c r="A14" s="1" t="str">
        <x:f>'통학자료'!G5</x:f>
        <x:v>60초과~80</x:v>
      </x:c>
      <x:c r="B14" s="1" t="n">
        <x:f>'통학자료'!H5</x:f>
        <x:v>1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</x:row>
    <x:row r="15" ht="24" customHeight="1">
      <x:c r="A15" s="1" t="str">
        <x:f>'통학자료'!G6</x:f>
        <x:v>80초과~100</x:v>
      </x:c>
      <x:c r="B15" s="1" t="n">
        <x:f>'통학자료'!H6</x:f>
        <x:v>1</x:v>
      </x:c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</x:row>
    <x:row r="18" ht="24" customHeight="1">
      <x:c r="A18" s="1" t="str">
        <x:v>범주 도수는 COUNTIFS로 계산했다.</x:v>
      </x:c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</x:row>
    <x:row r="19" ht="24" customHeight="1">
      <x:c r="A19" s="1" t="str">
        <x:v>구간 도수는 FREQUENCY 결과를 참조한다.</x:v>
      </x:c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</x:row>
    <x:row r="20" ht="24" customHeight="1">
      <x:c r="A20" s="1" t="str">
        <x:v>피벗 실습은 통학자료 시트의 A1:C25를 사용한다.</x:v>
      </x:c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</x:row>
  </x:sheetData>
  <x:pageMargins left="0.7" right="0.7" top="0.75" bottom="0.75" header="0.3" footer="0.3"/>
  <x:drawing xmlns:r="http://schemas.openxmlformats.org/officeDocument/2006/relationships" r:id="R578042c8354f46bc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21" hidden="0" customWidth="1"/>
    <x:col min="7" max="7" width="23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28" customHeight="1">
      <x:c r="A1" s="3" t="str">
        <x:v>학생번호</x:v>
      </x:c>
      <x:c r="B1" s="3" t="str">
        <x:v>통학시간(분)</x:v>
      </x:c>
      <x:c r="C1" s="3" t="str">
        <x:v>주된 수단</x:v>
      </x:c>
      <x:c r="D1" s="1"/>
      <x:c r="E1" s="1"/>
      <x:c r="F1" s="3" t="str">
        <x:v>상한(분)</x:v>
      </x:c>
      <x:c r="G1" s="3" t="str">
        <x:v>시간 구간</x:v>
      </x:c>
      <x:c r="H1" s="3" t="str">
        <x:v>도수(명)</x:v>
      </x:c>
      <x:c r="I1" s="3" t="str">
        <x:v>상대도수</x:v>
      </x:c>
      <x:c r="J1" s="3" t="str">
        <x:v>누적도수</x:v>
      </x:c>
      <x:c r="K1" s="1"/>
    </x:row>
    <x:row r="2" ht="24" customHeight="1">
      <x:c r="A2" s="1" t="str">
        <x:v>V01</x:v>
      </x:c>
      <x:c r="B2" s="1" t="n">
        <x:v>55</x:v>
      </x:c>
      <x:c r="C2" s="1" t="str">
        <x:v>버스</x:v>
      </x:c>
      <x:c r="D2" s="1"/>
      <x:c r="E2" s="1"/>
      <x:c r="F2" s="1" t="n">
        <x:v>20</x:v>
      </x:c>
      <x:c r="G2" s="1" t="str">
        <x:v>0~20</x:v>
      </x:c>
      <x:c r="H2" s="1" t="n" cm="1">
        <x:f t="array" ref="H2:H7">FREQUENCY(B2:B25,F2:F6)</x:f>
        <x:v>6</x:v>
      </x:c>
      <x:c r="I2" s="4" t="n">
        <x:f>H2/COUNT($B$2:$B$25)</x:f>
        <x:v>0.25</x:v>
      </x:c>
      <x:c r="J2" s="1" t="n">
        <x:f>SUM($H$2:H2)</x:f>
        <x:v>6</x:v>
      </x:c>
      <x:c r="K2" s="1"/>
    </x:row>
    <x:row r="3" ht="24" customHeight="1">
      <x:c r="A3" s="1" t="str">
        <x:v>V02</x:v>
      </x:c>
      <x:c r="B3" s="1" t="n">
        <x:v>32</x:v>
      </x:c>
      <x:c r="C3" s="1" t="str">
        <x:v>버스</x:v>
      </x:c>
      <x:c r="D3" s="1"/>
      <x:c r="E3" s="1"/>
      <x:c r="F3" s="1" t="n">
        <x:v>40</x:v>
      </x:c>
      <x:c r="G3" s="1" t="str">
        <x:v>20초과~40</x:v>
      </x:c>
      <x:c r="H3" s="1" t="n">
        <x:v>10</x:v>
      </x:c>
      <x:c r="I3" s="4" t="n">
        <x:f>H3/COUNT($B$2:$B$25)</x:f>
        <x:v>0.4166666666666667</x:v>
      </x:c>
      <x:c r="J3" s="1" t="n">
        <x:f>SUM($H$2:H3)</x:f>
        <x:v>16</x:v>
      </x:c>
      <x:c r="K3" s="1"/>
    </x:row>
    <x:row r="4" ht="24" customHeight="1">
      <x:c r="A4" s="1" t="str">
        <x:v>V03</x:v>
      </x:c>
      <x:c r="B4" s="1" t="n">
        <x:v>10</x:v>
      </x:c>
      <x:c r="C4" s="1" t="str">
        <x:v>버스</x:v>
      </x:c>
      <x:c r="D4" s="1"/>
      <x:c r="E4" s="1"/>
      <x:c r="F4" s="1" t="n">
        <x:v>60</x:v>
      </x:c>
      <x:c r="G4" s="1" t="str">
        <x:v>40초과~60</x:v>
      </x:c>
      <x:c r="H4" s="1" t="n">
        <x:v>6</x:v>
      </x:c>
      <x:c r="I4" s="4" t="n">
        <x:f>H4/COUNT($B$2:$B$25)</x:f>
        <x:v>0.25</x:v>
      </x:c>
      <x:c r="J4" s="1" t="n">
        <x:f>SUM($H$2:H4)</x:f>
        <x:v>22</x:v>
      </x:c>
      <x:c r="K4" s="1"/>
    </x:row>
    <x:row r="5" ht="24" customHeight="1">
      <x:c r="A5" s="1" t="str">
        <x:v>V04</x:v>
      </x:c>
      <x:c r="B5" s="1" t="n">
        <x:v>18</x:v>
      </x:c>
      <x:c r="C5" s="1" t="str">
        <x:v>버스</x:v>
      </x:c>
      <x:c r="D5" s="1"/>
      <x:c r="E5" s="1"/>
      <x:c r="F5" s="1" t="n">
        <x:v>80</x:v>
      </x:c>
      <x:c r="G5" s="1" t="str">
        <x:v>60초과~80</x:v>
      </x:c>
      <x:c r="H5" s="1" t="n">
        <x:v>1</x:v>
      </x:c>
      <x:c r="I5" s="4" t="n">
        <x:f>H5/COUNT($B$2:$B$25)</x:f>
        <x:v>0.041666666666666664</x:v>
      </x:c>
      <x:c r="J5" s="1" t="n">
        <x:f>SUM($H$2:H5)</x:f>
        <x:v>23</x:v>
      </x:c>
      <x:c r="K5" s="1"/>
    </x:row>
    <x:row r="6" ht="24" customHeight="1">
      <x:c r="A6" s="1" t="str">
        <x:v>V05</x:v>
      </x:c>
      <x:c r="B6" s="1" t="n">
        <x:v>45</x:v>
      </x:c>
      <x:c r="C6" s="1" t="str">
        <x:v>버스</x:v>
      </x:c>
      <x:c r="D6" s="1"/>
      <x:c r="E6" s="1"/>
      <x:c r="F6" s="1" t="n">
        <x:v>100</x:v>
      </x:c>
      <x:c r="G6" s="1" t="str">
        <x:v>80초과~100</x:v>
      </x:c>
      <x:c r="H6" s="1" t="n">
        <x:v>1</x:v>
      </x:c>
      <x:c r="I6" s="4" t="n">
        <x:f>H6/COUNT($B$2:$B$25)</x:f>
        <x:v>0.041666666666666664</x:v>
      </x:c>
      <x:c r="J6" s="1" t="n">
        <x:f>SUM($H$2:H6)</x:f>
        <x:v>24</x:v>
      </x:c>
      <x:c r="K6" s="1"/>
    </x:row>
    <x:row r="7" ht="24" customHeight="1">
      <x:c r="A7" s="1" t="str">
        <x:v>V06</x:v>
      </x:c>
      <x:c r="B7" s="1" t="n">
        <x:v>30</x:v>
      </x:c>
      <x:c r="C7" s="1" t="str">
        <x:v>지하철</x:v>
      </x:c>
      <x:c r="D7" s="1"/>
      <x:c r="E7" s="1"/>
      <x:c r="F7" s="1"/>
      <x:c r="G7" s="1" t="str">
        <x:v>100초과</x:v>
      </x:c>
      <x:c r="H7" s="1" t="n">
        <x:v>0</x:v>
      </x:c>
      <x:c r="I7" s="4" t="n">
        <x:f>H7/COUNT($B$2:$B$25)</x:f>
        <x:v>0</x:v>
      </x:c>
      <x:c r="J7" s="1" t="n">
        <x:f>SUM($H$2:H7)</x:f>
        <x:v>24</x:v>
      </x:c>
      <x:c r="K7" s="1"/>
    </x:row>
    <x:row r="8" ht="24" customHeight="1">
      <x:c r="A8" s="1" t="str">
        <x:v>V07</x:v>
      </x:c>
      <x:c r="B8" s="1" t="n">
        <x:v>24</x:v>
      </x:c>
      <x:c r="C8" s="1" t="str">
        <x:v>도보</x:v>
      </x:c>
      <x:c r="D8" s="1"/>
      <x:c r="E8" s="1"/>
      <x:c r="F8" s="1"/>
      <x:c r="G8" s="1"/>
      <x:c r="H8" s="1"/>
      <x:c r="I8" s="1"/>
      <x:c r="J8" s="1"/>
      <x:c r="K8" s="1"/>
    </x:row>
    <x:row r="9" ht="24" customHeight="1">
      <x:c r="A9" s="1" t="str">
        <x:v>V08</x:v>
      </x:c>
      <x:c r="B9" s="1" t="n">
        <x:v>42</x:v>
      </x:c>
      <x:c r="C9" s="1" t="str">
        <x:v>버스</x:v>
      </x:c>
      <x:c r="D9" s="1"/>
      <x:c r="E9" s="1"/>
      <x:c r="F9" s="1"/>
      <x:c r="G9" s="1"/>
      <x:c r="H9" s="1"/>
      <x:c r="I9" s="1"/>
      <x:c r="J9" s="1"/>
      <x:c r="K9" s="1"/>
    </x:row>
    <x:row r="10" ht="28" customHeight="1">
      <x:c r="A10" s="1" t="str">
        <x:v>V09</x:v>
      </x:c>
      <x:c r="B10" s="1" t="n">
        <x:v>20</x:v>
      </x:c>
      <x:c r="C10" s="1" t="str">
        <x:v>자전거</x:v>
      </x:c>
      <x:c r="D10" s="1"/>
      <x:c r="E10" s="1"/>
      <x:c r="F10" s="3" t="str">
        <x:v>확인</x:v>
      </x:c>
      <x:c r="G10" s="3" t="str">
        <x:v>값</x:v>
      </x:c>
      <x:c r="H10" s="1"/>
      <x:c r="I10" s="1"/>
      <x:c r="J10" s="1"/>
      <x:c r="K10" s="1"/>
    </x:row>
    <x:row r="11" ht="24" customHeight="1">
      <x:c r="A11" s="1" t="str">
        <x:v>V10</x:v>
      </x:c>
      <x:c r="B11" s="1" t="n">
        <x:v>12</x:v>
      </x:c>
      <x:c r="C11" s="1" t="str">
        <x:v>지하철</x:v>
      </x:c>
      <x:c r="D11" s="1"/>
      <x:c r="E11" s="1"/>
      <x:c r="F11" s="1" t="str">
        <x:v>유효 시간 수</x:v>
      </x:c>
      <x:c r="G11" s="1" t="n">
        <x:f>COUNT(B2:B25)</x:f>
        <x:v>24</x:v>
      </x:c>
      <x:c r="H11" s="1"/>
      <x:c r="I11" s="1"/>
      <x:c r="J11" s="1"/>
      <x:c r="K11" s="1"/>
    </x:row>
    <x:row r="12" ht="24" customHeight="1">
      <x:c r="A12" s="1" t="str">
        <x:v>V11</x:v>
      </x:c>
      <x:c r="B12" s="1" t="n">
        <x:v>40</x:v>
      </x:c>
      <x:c r="C12" s="1" t="str">
        <x:v>버스</x:v>
      </x:c>
      <x:c r="D12" s="1"/>
      <x:c r="E12" s="1"/>
      <x:c r="F12" s="1" t="str">
        <x:v>도수 합계</x:v>
      </x:c>
      <x:c r="G12" s="1" t="n">
        <x:f>SUM(H2:H7)</x:f>
        <x:v>24</x:v>
      </x:c>
      <x:c r="H12" s="1"/>
      <x:c r="I12" s="1"/>
      <x:c r="J12" s="1"/>
      <x:c r="K12" s="1"/>
    </x:row>
    <x:row r="13" ht="24" customHeight="1">
      <x:c r="A13" s="1" t="str">
        <x:v>V12</x:v>
      </x:c>
      <x:c r="B13" s="1" t="n">
        <x:v>50</x:v>
      </x:c>
      <x:c r="C13" s="1" t="str">
        <x:v>지하철</x:v>
      </x:c>
      <x:c r="D13" s="1"/>
      <x:c r="E13" s="1"/>
      <x:c r="F13" s="1"/>
      <x:c r="G13" s="1"/>
      <x:c r="H13" s="1"/>
      <x:c r="I13" s="1"/>
      <x:c r="J13" s="1"/>
      <x:c r="K13" s="1"/>
    </x:row>
    <x:row r="14" ht="24" customHeight="1">
      <x:c r="A14" s="1" t="str">
        <x:v>V13</x:v>
      </x:c>
      <x:c r="B14" s="1" t="n">
        <x:v>60</x:v>
      </x:c>
      <x:c r="C14" s="1" t="str">
        <x:v>지하철</x:v>
      </x:c>
      <x:c r="D14" s="1"/>
      <x:c r="E14" s="1"/>
      <x:c r="F14" s="1"/>
      <x:c r="G14" s="1"/>
      <x:c r="H14" s="1"/>
      <x:c r="I14" s="1"/>
      <x:c r="J14" s="1"/>
      <x:c r="K14" s="1"/>
    </x:row>
    <x:row r="15" ht="28" customHeight="1">
      <x:c r="A15" s="1" t="str">
        <x:v>V14</x:v>
      </x:c>
      <x:c r="B15" s="1" t="n">
        <x:v>35</x:v>
      </x:c>
      <x:c r="C15" s="1" t="str">
        <x:v>도보</x:v>
      </x:c>
      <x:c r="D15" s="1"/>
      <x:c r="E15" s="1"/>
      <x:c r="F15" s="3" t="str">
        <x:v>10분 간격 상한</x:v>
      </x:c>
      <x:c r="G15" s="3"/>
      <x:c r="H15" s="3" t="str">
        <x:v>도수(명)</x:v>
      </x:c>
      <x:c r="I15" s="1"/>
      <x:c r="J15" s="1"/>
      <x:c r="K15" s="1"/>
    </x:row>
    <x:row r="16" ht="24" customHeight="1">
      <x:c r="A16" s="1" t="str">
        <x:v>V15</x:v>
      </x:c>
      <x:c r="B16" s="1" t="n">
        <x:v>22</x:v>
      </x:c>
      <x:c r="C16" s="1" t="str">
        <x:v>버스</x:v>
      </x:c>
      <x:c r="D16" s="1"/>
      <x:c r="E16" s="1"/>
      <x:c r="F16" s="1" t="n">
        <x:v>10</x:v>
      </x:c>
      <x:c r="G16" s="1"/>
      <x:c r="H16" s="1" t="n" cm="1">
        <x:f t="array" ref="H16:H26">FREQUENCY(B2:B25,F16:F25)</x:f>
        <x:v>1</x:v>
      </x:c>
      <x:c r="I16" s="1"/>
      <x:c r="J16" s="1"/>
      <x:c r="K16" s="1"/>
    </x:row>
    <x:row r="17" ht="24" customHeight="1">
      <x:c r="A17" s="1" t="str">
        <x:v>V16</x:v>
      </x:c>
      <x:c r="B17" s="1" t="n">
        <x:v>28</x:v>
      </x:c>
      <x:c r="C17" s="1" t="str">
        <x:v>버스</x:v>
      </x:c>
      <x:c r="D17" s="1"/>
      <x:c r="E17" s="1"/>
      <x:c r="F17" s="1" t="n">
        <x:v>20</x:v>
      </x:c>
      <x:c r="G17" s="1"/>
      <x:c r="H17" s="1" t="n">
        <x:v>5</x:v>
      </x:c>
      <x:c r="I17" s="1"/>
      <x:c r="J17" s="1"/>
      <x:c r="K17" s="1"/>
    </x:row>
    <x:row r="18" ht="24" customHeight="1">
      <x:c r="A18" s="1" t="str">
        <x:v>V17</x:v>
      </x:c>
      <x:c r="B18" s="1" t="n">
        <x:v>15</x:v>
      </x:c>
      <x:c r="C18" s="1" t="str">
        <x:v>지하철</x:v>
      </x:c>
      <x:c r="D18" s="1"/>
      <x:c r="E18" s="1"/>
      <x:c r="F18" s="1" t="n">
        <x:v>30</x:v>
      </x:c>
      <x:c r="G18" s="1"/>
      <x:c r="H18" s="1" t="n">
        <x:v>6</x:v>
      </x:c>
      <x:c r="I18" s="1"/>
      <x:c r="J18" s="1"/>
      <x:c r="K18" s="1"/>
    </x:row>
    <x:row r="19" ht="24" customHeight="1">
      <x:c r="A19" s="1" t="str">
        <x:v>V18</x:v>
      </x:c>
      <x:c r="B19" s="1" t="n">
        <x:v>38</x:v>
      </x:c>
      <x:c r="C19" s="1" t="str">
        <x:v>도보</x:v>
      </x:c>
      <x:c r="D19" s="1"/>
      <x:c r="E19" s="1"/>
      <x:c r="F19" s="1" t="n">
        <x:v>40</x:v>
      </x:c>
      <x:c r="G19" s="1"/>
      <x:c r="H19" s="1" t="n">
        <x:v>4</x:v>
      </x:c>
      <x:c r="I19" s="1"/>
      <x:c r="J19" s="1"/>
      <x:c r="K19" s="1"/>
    </x:row>
    <x:row r="20" ht="24" customHeight="1">
      <x:c r="A20" s="1" t="str">
        <x:v>V19</x:v>
      </x:c>
      <x:c r="B20" s="1" t="n">
        <x:v>20</x:v>
      </x:c>
      <x:c r="C20" s="1" t="str">
        <x:v>지하철</x:v>
      </x:c>
      <x:c r="D20" s="1"/>
      <x:c r="E20" s="1"/>
      <x:c r="F20" s="1" t="n">
        <x:v>50</x:v>
      </x:c>
      <x:c r="G20" s="1"/>
      <x:c r="H20" s="1" t="n">
        <x:v>4</x:v>
      </x:c>
      <x:c r="I20" s="1"/>
      <x:c r="J20" s="1"/>
      <x:c r="K20" s="1"/>
    </x:row>
    <x:row r="21" ht="24" customHeight="1">
      <x:c r="A21" s="1" t="str">
        <x:v>V20</x:v>
      </x:c>
      <x:c r="B21" s="1" t="n">
        <x:v>25</x:v>
      </x:c>
      <x:c r="C21" s="1" t="str">
        <x:v>지하철</x:v>
      </x:c>
      <x:c r="D21" s="1"/>
      <x:c r="E21" s="1"/>
      <x:c r="F21" s="1" t="n">
        <x:v>60</x:v>
      </x:c>
      <x:c r="G21" s="1"/>
      <x:c r="H21" s="1" t="n">
        <x:v>2</x:v>
      </x:c>
      <x:c r="I21" s="1"/>
      <x:c r="J21" s="1"/>
      <x:c r="K21" s="1"/>
    </x:row>
    <x:row r="22" ht="24" customHeight="1">
      <x:c r="A22" s="1" t="str">
        <x:v>V21</x:v>
      </x:c>
      <x:c r="B22" s="1" t="n">
        <x:v>65</x:v>
      </x:c>
      <x:c r="C22" s="1" t="str">
        <x:v>자전거</x:v>
      </x:c>
      <x:c r="D22" s="1"/>
      <x:c r="E22" s="1"/>
      <x:c r="F22" s="1" t="n">
        <x:v>70</x:v>
      </x:c>
      <x:c r="G22" s="1"/>
      <x:c r="H22" s="1" t="n">
        <x:v>1</x:v>
      </x:c>
      <x:c r="I22" s="1"/>
      <x:c r="J22" s="1"/>
      <x:c r="K22" s="1"/>
    </x:row>
    <x:row r="23" ht="24" customHeight="1">
      <x:c r="A23" s="1" t="str">
        <x:v>V22</x:v>
      </x:c>
      <x:c r="B23" s="1" t="n">
        <x:v>30</x:v>
      </x:c>
      <x:c r="C23" s="1" t="str">
        <x:v>지하철</x:v>
      </x:c>
      <x:c r="D23" s="1"/>
      <x:c r="E23" s="1"/>
      <x:c r="F23" s="1" t="n">
        <x:v>80</x:v>
      </x:c>
      <x:c r="G23" s="1"/>
      <x:c r="H23" s="1" t="n">
        <x:v>0</x:v>
      </x:c>
      <x:c r="I23" s="1"/>
      <x:c r="J23" s="1"/>
      <x:c r="K23" s="1"/>
    </x:row>
    <x:row r="24" ht="24" customHeight="1">
      <x:c r="A24" s="1" t="str">
        <x:v>V23</x:v>
      </x:c>
      <x:c r="B24" s="1" t="n">
        <x:v>48</x:v>
      </x:c>
      <x:c r="C24" s="1" t="str">
        <x:v>버스</x:v>
      </x:c>
      <x:c r="D24" s="1"/>
      <x:c r="E24" s="1"/>
      <x:c r="F24" s="1" t="n">
        <x:v>90</x:v>
      </x:c>
      <x:c r="G24" s="1"/>
      <x:c r="H24" s="1" t="n">
        <x:v>0</x:v>
      </x:c>
      <x:c r="I24" s="1"/>
      <x:c r="J24" s="1"/>
      <x:c r="K24" s="1"/>
    </x:row>
    <x:row r="25" ht="24" customHeight="1">
      <x:c r="A25" s="1" t="str">
        <x:v>V24</x:v>
      </x:c>
      <x:c r="B25" s="1" t="n">
        <x:v>100</x:v>
      </x:c>
      <x:c r="C25" s="1" t="str">
        <x:v>도보</x:v>
      </x:c>
      <x:c r="D25" s="1"/>
      <x:c r="E25" s="1"/>
      <x:c r="F25" s="1" t="n">
        <x:v>100</x:v>
      </x:c>
      <x:c r="G25" s="1"/>
      <x:c r="H25" s="1" t="n">
        <x:v>1</x:v>
      </x:c>
      <x:c r="I25" s="1"/>
      <x:c r="J25" s="1"/>
      <x:c r="K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 t="n">
        <x:v>0</x:v>
      </x:c>
      <x:c r="I26" s="1"/>
      <x:c r="J26" s="1"/>
      <x:c r="K26" s="1"/>
    </x:row>
    <x:row r="27" ht="24" customHeight="1">
      <x:c r="A27" s="1" t="str">
        <x:v>계산 원리를 위한 구성 통학 자료. 시간은 지난주 등교일의 평균 편도 분이다.</x:v>
      </x:c>
      <x:c r="B27" s="1"/>
      <x:c r="C27" s="1"/>
      <x:c r="D27" s="1"/>
      <x:c r="E27" s="1"/>
      <x:c r="F27" s="1"/>
      <x:c r="G27" s="1"/>
      <x:c r="H27" s="1"/>
      <x:c r="I27" s="1"/>
      <x:c r="J27" s="1"/>
      <x:c r="K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24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</x:cols>
  <x:sheetData>
    <x:row r="1" ht="28" customHeight="1">
      <x:c r="A1" s="3" t="str">
        <x:v>상자그림 요약</x:v>
      </x:c>
      <x:c r="B1" s="3" t="str">
        <x:v>분 또는 개수</x:v>
      </x:c>
      <x:c r="C1" s="1"/>
      <x:c r="D1" s="3" t="str">
        <x:v>시간(분)</x:v>
      </x:c>
      <x:c r="E1" s="3" t="str">
        <x:v>수염 범위 안</x:v>
      </x:c>
      <x:c r="F1" s="1"/>
      <x:c r="G1" s="1"/>
      <x:c r="H1" s="3" t="str">
        <x:v>순번</x:v>
      </x:c>
      <x:c r="I1" s="3" t="str">
        <x:v>연습 대기시간(분)</x:v>
      </x:c>
      <x:c r="J1" s="1"/>
      <x:c r="K1" s="3" t="str">
        <x:v>상한(분)</x:v>
      </x:c>
      <x:c r="L1" s="3" t="str">
        <x:v>도수</x:v>
      </x:c>
      <x:c r="M1" s="3" t="str">
        <x:v>상대도수</x:v>
      </x:c>
      <x:c r="N1" s="1"/>
    </x:row>
    <x:row r="2" ht="24" customHeight="1">
      <x:c r="A2" s="1" t="str">
        <x:v>Q1</x:v>
      </x:c>
      <x:c r="B2" s="5" t="n">
        <x:f>_xlfn.PERCENTILE.INC('통학자료'!B2:B25,0.25)</x:f>
        <x:v>21.5</x:v>
      </x:c>
      <x:c r="C2" s="1"/>
      <x:c r="D2" s="1" t="n">
        <x:f>'통학자료'!B2</x:f>
        <x:v>55</x:v>
      </x:c>
      <x:c r="E2" s="1" t="n">
        <x:f>IF(AND(D2&gt;=$B$6,D2&lt;=$B$7),D2,"")</x:f>
        <x:v>55</x:v>
      </x:c>
      <x:c r="F2" s="1"/>
      <x:c r="G2" s="1"/>
      <x:c r="H2" s="1" t="n">
        <x:v>1</x:v>
      </x:c>
      <x:c r="I2" s="1" t="n">
        <x:v>5</x:v>
      </x:c>
      <x:c r="J2" s="1"/>
      <x:c r="K2" s="1" t="n">
        <x:v>10</x:v>
      </x:c>
      <x:c r="L2" s="1" t="n" cm="1">
        <x:f t="array" ref="L2:L6">FREQUENCY(I2:I13,K2:K5)</x:f>
        <x:v>3</x:v>
      </x:c>
      <x:c r="M2" s="4" t="n">
        <x:f>L2/COUNT($I$2:$I$13)</x:f>
        <x:v>0.25</x:v>
      </x:c>
      <x:c r="N2" s="1"/>
    </x:row>
    <x:row r="3" ht="24" customHeight="1">
      <x:c r="A3" s="1" t="str">
        <x:v>중앙값</x:v>
      </x:c>
      <x:c r="B3" s="5" t="n">
        <x:f>_xlfn.PERCENTILE.INC('통학자료'!B2:B25,0.5)</x:f>
        <x:v>31</x:v>
      </x:c>
      <x:c r="C3" s="1"/>
      <x:c r="D3" s="1" t="n">
        <x:f>'통학자료'!B3</x:f>
        <x:v>32</x:v>
      </x:c>
      <x:c r="E3" s="1" t="n">
        <x:f>IF(AND(D3&gt;=$B$6,D3&lt;=$B$7),D3,"")</x:f>
        <x:v>32</x:v>
      </x:c>
      <x:c r="F3" s="1"/>
      <x:c r="G3" s="1"/>
      <x:c r="H3" s="1" t="n">
        <x:v>2</x:v>
      </x:c>
      <x:c r="I3" s="1" t="n">
        <x:v>8</x:v>
      </x:c>
      <x:c r="J3" s="1"/>
      <x:c r="K3" s="1" t="n">
        <x:v>20</x:v>
      </x:c>
      <x:c r="L3" s="1" t="n">
        <x:v>3</x:v>
      </x:c>
      <x:c r="M3" s="4" t="n">
        <x:f>L3/COUNT($I$2:$I$13)</x:f>
        <x:v>0.25</x:v>
      </x:c>
      <x:c r="N3" s="1"/>
    </x:row>
    <x:row r="4" ht="24" customHeight="1">
      <x:c r="A4" s="1" t="str">
        <x:v>Q3</x:v>
      </x:c>
      <x:c r="B4" s="5" t="n">
        <x:f>_xlfn.PERCENTILE.INC('통학자료'!B2:B25,0.75)</x:f>
        <x:v>45.75</x:v>
      </x:c>
      <x:c r="C4" s="1"/>
      <x:c r="D4" s="1" t="n">
        <x:f>'통학자료'!B4</x:f>
        <x:v>10</x:v>
      </x:c>
      <x:c r="E4" s="1" t="n">
        <x:f>IF(AND(D4&gt;=$B$6,D4&lt;=$B$7),D4,"")</x:f>
        <x:v>10</x:v>
      </x:c>
      <x:c r="F4" s="1"/>
      <x:c r="G4" s="1"/>
      <x:c r="H4" s="1" t="n">
        <x:v>3</x:v>
      </x:c>
      <x:c r="I4" s="1" t="n">
        <x:v>10</x:v>
      </x:c>
      <x:c r="J4" s="1"/>
      <x:c r="K4" s="1" t="n">
        <x:v>30</x:v>
      </x:c>
      <x:c r="L4" s="1" t="n">
        <x:v>4</x:v>
      </x:c>
      <x:c r="M4" s="4" t="n">
        <x:f>L4/COUNT($I$2:$I$13)</x:f>
        <x:v>0.3333333333333333</x:v>
      </x:c>
      <x:c r="N4" s="1"/>
    </x:row>
    <x:row r="5" ht="24" customHeight="1">
      <x:c r="A5" s="1" t="str">
        <x:v>사분위범위</x:v>
      </x:c>
      <x:c r="B5" s="5" t="n">
        <x:f>B4-B2</x:f>
        <x:v>24.25</x:v>
      </x:c>
      <x:c r="C5" s="1"/>
      <x:c r="D5" s="1" t="n">
        <x:f>'통학자료'!B5</x:f>
        <x:v>18</x:v>
      </x:c>
      <x:c r="E5" s="1" t="n">
        <x:f>IF(AND(D5&gt;=$B$6,D5&lt;=$B$7),D5,"")</x:f>
        <x:v>18</x:v>
      </x:c>
      <x:c r="F5" s="1"/>
      <x:c r="G5" s="1"/>
      <x:c r="H5" s="1" t="n">
        <x:v>4</x:v>
      </x:c>
      <x:c r="I5" s="1" t="n">
        <x:v>12</x:v>
      </x:c>
      <x:c r="J5" s="1"/>
      <x:c r="K5" s="1" t="n">
        <x:v>40</x:v>
      </x:c>
      <x:c r="L5" s="1" t="n">
        <x:v>1</x:v>
      </x:c>
      <x:c r="M5" s="4" t="n">
        <x:f>L5/COUNT($I$2:$I$13)</x:f>
        <x:v>0.08333333333333333</x:v>
      </x:c>
      <x:c r="N5" s="1"/>
    </x:row>
    <x:row r="6" ht="24" customHeight="1">
      <x:c r="A6" s="1" t="str">
        <x:v>아래 경계</x:v>
      </x:c>
      <x:c r="B6" s="5" t="n">
        <x:f>B2-1.5*B5</x:f>
        <x:v>-14.875</x:v>
      </x:c>
      <x:c r="C6" s="1"/>
      <x:c r="D6" s="1" t="n">
        <x:f>'통학자료'!B6</x:f>
        <x:v>45</x:v>
      </x:c>
      <x:c r="E6" s="1" t="n">
        <x:f>IF(AND(D6&gt;=$B$6,D6&lt;=$B$7),D6,"")</x:f>
        <x:v>45</x:v>
      </x:c>
      <x:c r="F6" s="1"/>
      <x:c r="G6" s="1"/>
      <x:c r="H6" s="1" t="n">
        <x:v>5</x:v>
      </x:c>
      <x:c r="I6" s="1" t="n">
        <x:v>15</x:v>
      </x:c>
      <x:c r="J6" s="1"/>
      <x:c r="K6" s="1"/>
      <x:c r="L6" s="1" t="n">
        <x:v>1</x:v>
      </x:c>
      <x:c r="M6" s="4" t="n">
        <x:f>L6/COUNT($I$2:$I$13)</x:f>
        <x:v>0.08333333333333333</x:v>
      </x:c>
      <x:c r="N6" s="1"/>
    </x:row>
    <x:row r="7" ht="24" customHeight="1">
      <x:c r="A7" s="1" t="str">
        <x:v>위 경계</x:v>
      </x:c>
      <x:c r="B7" s="5" t="n">
        <x:f>B4+1.5*B5</x:f>
        <x:v>82.125</x:v>
      </x:c>
      <x:c r="C7" s="1"/>
      <x:c r="D7" s="1" t="n">
        <x:f>'통학자료'!B7</x:f>
        <x:v>30</x:v>
      </x:c>
      <x:c r="E7" s="1" t="n">
        <x:f>IF(AND(D7&gt;=$B$6,D7&lt;=$B$7),D7,"")</x:f>
        <x:v>30</x:v>
      </x:c>
      <x:c r="F7" s="1"/>
      <x:c r="G7" s="1"/>
      <x:c r="H7" s="1" t="n">
        <x:v>6</x:v>
      </x:c>
      <x:c r="I7" s="1" t="n">
        <x:v>20</x:v>
      </x:c>
      <x:c r="J7" s="1"/>
      <x:c r="K7" s="1"/>
      <x:c r="L7" s="1"/>
      <x:c r="M7" s="1"/>
      <x:c r="N7" s="1"/>
    </x:row>
    <x:row r="8" ht="24" customHeight="1">
      <x:c r="A8" s="1" t="str">
        <x:v>아래 수염</x:v>
      </x:c>
      <x:c r="B8" s="5" t="n">
        <x:f>MIN(E2:E25)</x:f>
        <x:v>10</x:v>
      </x:c>
      <x:c r="C8" s="1"/>
      <x:c r="D8" s="1" t="n">
        <x:f>'통학자료'!B8</x:f>
        <x:v>24</x:v>
      </x:c>
      <x:c r="E8" s="1" t="n">
        <x:f>IF(AND(D8&gt;=$B$6,D8&lt;=$B$7),D8,"")</x:f>
        <x:v>24</x:v>
      </x:c>
      <x:c r="F8" s="1"/>
      <x:c r="G8" s="1"/>
      <x:c r="H8" s="1" t="n">
        <x:v>7</x:v>
      </x:c>
      <x:c r="I8" s="1" t="n">
        <x:v>21</x:v>
      </x:c>
      <x:c r="J8" s="1"/>
      <x:c r="K8" s="1"/>
      <x:c r="L8" s="1"/>
      <x:c r="M8" s="1"/>
      <x:c r="N8" s="1"/>
    </x:row>
    <x:row r="9" ht="24" customHeight="1">
      <x:c r="A9" s="1" t="str">
        <x:v>위 수염</x:v>
      </x:c>
      <x:c r="B9" s="5" t="n">
        <x:f>MAX(E2:E25)</x:f>
        <x:v>65</x:v>
      </x:c>
      <x:c r="C9" s="1"/>
      <x:c r="D9" s="1" t="n">
        <x:f>'통학자료'!B9</x:f>
        <x:v>42</x:v>
      </x:c>
      <x:c r="E9" s="1" t="n">
        <x:f>IF(AND(D9&gt;=$B$6,D9&lt;=$B$7),D9,"")</x:f>
        <x:v>42</x:v>
      </x:c>
      <x:c r="F9" s="1"/>
      <x:c r="G9" s="1"/>
      <x:c r="H9" s="1" t="n">
        <x:v>8</x:v>
      </x:c>
      <x:c r="I9" s="1" t="n">
        <x:v>25</x:v>
      </x:c>
      <x:c r="J9" s="1"/>
      <x:c r="K9" s="1"/>
      <x:c r="L9" s="1"/>
      <x:c r="M9" s="1"/>
      <x:c r="N9" s="1"/>
    </x:row>
    <x:row r="10" ht="24" customHeight="1">
      <x:c r="A10" s="1" t="str">
        <x:v>이상치 후보 수</x:v>
      </x:c>
      <x:c r="B10" s="1" t="n">
        <x:f>COUNTIFS(D2:D25,"&lt;"&amp;B6)+COUNTIFS(D2:D25,"&gt;"&amp;B7)</x:f>
        <x:v>1</x:v>
      </x:c>
      <x:c r="C10" s="1"/>
      <x:c r="D10" s="1" t="n">
        <x:f>'통학자료'!B10</x:f>
        <x:v>20</x:v>
      </x:c>
      <x:c r="E10" s="1" t="n">
        <x:f>IF(AND(D10&gt;=$B$6,D10&lt;=$B$7),D10,"")</x:f>
        <x:v>20</x:v>
      </x:c>
      <x:c r="F10" s="1"/>
      <x:c r="G10" s="1"/>
      <x:c r="H10" s="1" t="n">
        <x:v>9</x:v>
      </x:c>
      <x:c r="I10" s="1" t="n">
        <x:v>28</x:v>
      </x:c>
      <x:c r="J10" s="1"/>
      <x:c r="K10" s="1"/>
      <x:c r="L10" s="1"/>
      <x:c r="M10" s="1"/>
      <x:c r="N10" s="1"/>
    </x:row>
    <x:row r="11" ht="24" customHeight="1">
      <x:c r="A11" s="1"/>
      <x:c r="B11" s="1"/>
      <x:c r="C11" s="1"/>
      <x:c r="D11" s="1" t="n">
        <x:f>'통학자료'!B11</x:f>
        <x:v>12</x:v>
      </x:c>
      <x:c r="E11" s="1" t="n">
        <x:f>IF(AND(D11&gt;=$B$6,D11&lt;=$B$7),D11,"")</x:f>
        <x:v>12</x:v>
      </x:c>
      <x:c r="F11" s="1"/>
      <x:c r="G11" s="1"/>
      <x:c r="H11" s="1" t="n">
        <x:v>10</x:v>
      </x:c>
      <x:c r="I11" s="1" t="n">
        <x:v>30</x:v>
      </x:c>
      <x:c r="J11" s="1"/>
      <x:c r="K11" s="1"/>
      <x:c r="L11" s="1"/>
      <x:c r="M11" s="1"/>
      <x:c r="N11" s="1"/>
    </x:row>
    <x:row r="12" ht="24" customHeight="1">
      <x:c r="A12" s="1"/>
      <x:c r="B12" s="1"/>
      <x:c r="C12" s="1"/>
      <x:c r="D12" s="1" t="n">
        <x:f>'통학자료'!B12</x:f>
        <x:v>40</x:v>
      </x:c>
      <x:c r="E12" s="1" t="n">
        <x:f>IF(AND(D12&gt;=$B$6,D12&lt;=$B$7),D12,"")</x:f>
        <x:v>40</x:v>
      </x:c>
      <x:c r="F12" s="1"/>
      <x:c r="G12" s="1"/>
      <x:c r="H12" s="1" t="n">
        <x:v>11</x:v>
      </x:c>
      <x:c r="I12" s="1" t="n">
        <x:v>35</x:v>
      </x:c>
      <x:c r="J12" s="1"/>
      <x:c r="K12" s="1"/>
      <x:c r="L12" s="1"/>
      <x:c r="M12" s="1"/>
      <x:c r="N12" s="1"/>
    </x:row>
    <x:row r="13" ht="24" customHeight="1">
      <x:c r="A13" s="1"/>
      <x:c r="B13" s="1"/>
      <x:c r="C13" s="1"/>
      <x:c r="D13" s="1" t="n">
        <x:f>'통학자료'!B13</x:f>
        <x:v>50</x:v>
      </x:c>
      <x:c r="E13" s="1" t="n">
        <x:f>IF(AND(D13&gt;=$B$6,D13&lt;=$B$7),D13,"")</x:f>
        <x:v>50</x:v>
      </x:c>
      <x:c r="F13" s="1"/>
      <x:c r="G13" s="1"/>
      <x:c r="H13" s="1" t="n">
        <x:v>12</x:v>
      </x:c>
      <x:c r="I13" s="1" t="n">
        <x:v>50</x:v>
      </x:c>
      <x:c r="J13" s="1"/>
      <x:c r="K13" s="1"/>
      <x:c r="L13" s="1"/>
      <x:c r="M13" s="1"/>
      <x:c r="N13" s="1"/>
    </x:row>
    <x:row r="14" ht="24" customHeight="1">
      <x:c r="A14" s="1"/>
      <x:c r="B14" s="1"/>
      <x:c r="C14" s="1"/>
      <x:c r="D14" s="1" t="n">
        <x:f>'통학자료'!B14</x:f>
        <x:v>60</x:v>
      </x:c>
      <x:c r="E14" s="1" t="n">
        <x:f>IF(AND(D14&gt;=$B$6,D14&lt;=$B$7),D14,"")</x:f>
        <x:v>60</x:v>
      </x:c>
      <x:c r="F14" s="1"/>
      <x:c r="G14" s="1"/>
      <x:c r="H14" s="1"/>
      <x:c r="I14" s="1"/>
      <x:c r="J14" s="1"/>
      <x:c r="K14" s="1"/>
      <x:c r="L14" s="1"/>
      <x:c r="M14" s="1"/>
      <x:c r="N14" s="1"/>
    </x:row>
    <x:row r="15" ht="24" customHeight="1">
      <x:c r="A15" s="1"/>
      <x:c r="B15" s="1"/>
      <x:c r="C15" s="1"/>
      <x:c r="D15" s="1" t="n">
        <x:f>'통학자료'!B15</x:f>
        <x:v>35</x:v>
      </x:c>
      <x:c r="E15" s="1" t="n">
        <x:f>IF(AND(D15&gt;=$B$6,D15&lt;=$B$7),D15,"")</x:f>
        <x:v>35</x:v>
      </x:c>
      <x:c r="F15" s="1"/>
      <x:c r="G15" s="1"/>
      <x:c r="H15" s="1" t="str">
        <x:v>상한보다 큰 50분도 마지막 결과에 센다.</x:v>
      </x:c>
      <x:c r="I15" s="1"/>
      <x:c r="J15" s="1"/>
      <x:c r="K15" s="1"/>
      <x:c r="L15" s="1"/>
      <x:c r="M15" s="1"/>
      <x:c r="N15" s="1"/>
    </x:row>
    <x:row r="16" ht="24" customHeight="1">
      <x:c r="A16" s="1"/>
      <x:c r="B16" s="1"/>
      <x:c r="C16" s="1"/>
      <x:c r="D16" s="1" t="n">
        <x:f>'통학자료'!B16</x:f>
        <x:v>22</x:v>
      </x:c>
      <x:c r="E16" s="1" t="n">
        <x:f>IF(AND(D16&gt;=$B$6,D16&lt;=$B$7),D16,"")</x:f>
        <x:v>22</x:v>
      </x:c>
      <x:c r="F16" s="1"/>
      <x:c r="G16" s="1"/>
      <x:c r="H16" s="1"/>
      <x:c r="I16" s="1"/>
      <x:c r="J16" s="1"/>
      <x:c r="K16" s="1"/>
      <x:c r="L16" s="1"/>
      <x:c r="M16" s="1"/>
      <x:c r="N16" s="1"/>
    </x:row>
    <x:row r="17" ht="24" customHeight="1">
      <x:c r="A17" s="1"/>
      <x:c r="B17" s="1"/>
      <x:c r="C17" s="1"/>
      <x:c r="D17" s="1" t="n">
        <x:f>'통학자료'!B17</x:f>
        <x:v>28</x:v>
      </x:c>
      <x:c r="E17" s="1" t="n">
        <x:f>IF(AND(D17&gt;=$B$6,D17&lt;=$B$7),D17,"")</x:f>
        <x:v>28</x:v>
      </x:c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24" customHeight="1">
      <x:c r="A18" s="1"/>
      <x:c r="B18" s="1"/>
      <x:c r="C18" s="1"/>
      <x:c r="D18" s="1" t="n">
        <x:f>'통학자료'!B18</x:f>
        <x:v>15</x:v>
      </x:c>
      <x:c r="E18" s="1" t="n">
        <x:f>IF(AND(D18&gt;=$B$6,D18&lt;=$B$7),D18,"")</x:f>
        <x:v>15</x:v>
      </x:c>
      <x:c r="F18" s="1"/>
      <x:c r="G18" s="1"/>
      <x:c r="H18" s="1"/>
      <x:c r="I18" s="1"/>
      <x:c r="J18" s="1"/>
      <x:c r="K18" s="1"/>
      <x:c r="L18" s="1"/>
      <x:c r="M18" s="1"/>
      <x:c r="N18" s="1"/>
    </x:row>
    <x:row r="19" ht="24" customHeight="1">
      <x:c r="A19" s="1"/>
      <x:c r="B19" s="1"/>
      <x:c r="C19" s="1"/>
      <x:c r="D19" s="1" t="n">
        <x:f>'통학자료'!B19</x:f>
        <x:v>38</x:v>
      </x:c>
      <x:c r="E19" s="1" t="n">
        <x:f>IF(AND(D19&gt;=$B$6,D19&lt;=$B$7),D19,"")</x:f>
        <x:v>38</x:v>
      </x:c>
      <x:c r="F19" s="1"/>
      <x:c r="G19" s="1"/>
      <x:c r="H19" s="1"/>
      <x:c r="I19" s="1"/>
      <x:c r="J19" s="1"/>
      <x:c r="K19" s="1"/>
      <x:c r="L19" s="1"/>
      <x:c r="M19" s="1"/>
      <x:c r="N19" s="1"/>
    </x:row>
    <x:row r="20" ht="24" customHeight="1">
      <x:c r="A20" s="1"/>
      <x:c r="B20" s="1"/>
      <x:c r="C20" s="1"/>
      <x:c r="D20" s="1" t="n">
        <x:f>'통학자료'!B20</x:f>
        <x:v>20</x:v>
      </x:c>
      <x:c r="E20" s="1" t="n">
        <x:f>IF(AND(D20&gt;=$B$6,D20&lt;=$B$7),D20,"")</x:f>
        <x:v>20</x:v>
      </x:c>
      <x:c r="F20" s="1"/>
      <x:c r="G20" s="1"/>
      <x:c r="H20" s="1"/>
      <x:c r="I20" s="1"/>
      <x:c r="J20" s="1"/>
      <x:c r="K20" s="1"/>
      <x:c r="L20" s="1"/>
      <x:c r="M20" s="1"/>
      <x:c r="N20" s="1"/>
    </x:row>
    <x:row r="21" ht="24" customHeight="1">
      <x:c r="A21" s="1"/>
      <x:c r="B21" s="1"/>
      <x:c r="C21" s="1"/>
      <x:c r="D21" s="1" t="n">
        <x:f>'통학자료'!B21</x:f>
        <x:v>25</x:v>
      </x:c>
      <x:c r="E21" s="1" t="n">
        <x:f>IF(AND(D21&gt;=$B$6,D21&lt;=$B$7),D21,"")</x:f>
        <x:v>25</x:v>
      </x:c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4" customHeight="1">
      <x:c r="A22" s="1"/>
      <x:c r="B22" s="1"/>
      <x:c r="C22" s="1"/>
      <x:c r="D22" s="1" t="n">
        <x:f>'통학자료'!B22</x:f>
        <x:v>65</x:v>
      </x:c>
      <x:c r="E22" s="1" t="n">
        <x:f>IF(AND(D22&gt;=$B$6,D22&lt;=$B$7),D22,"")</x:f>
        <x:v>65</x:v>
      </x:c>
      <x:c r="F22" s="1"/>
      <x:c r="G22" s="1"/>
      <x:c r="H22" s="1"/>
      <x:c r="I22" s="1"/>
      <x:c r="J22" s="1"/>
      <x:c r="K22" s="1"/>
      <x:c r="L22" s="1"/>
      <x:c r="M22" s="1"/>
      <x:c r="N22" s="1"/>
    </x:row>
    <x:row r="23" ht="24" customHeight="1">
      <x:c r="A23" s="1"/>
      <x:c r="B23" s="1"/>
      <x:c r="C23" s="1"/>
      <x:c r="D23" s="1" t="n">
        <x:f>'통학자료'!B23</x:f>
        <x:v>30</x:v>
      </x:c>
      <x:c r="E23" s="1" t="n">
        <x:f>IF(AND(D23&gt;=$B$6,D23&lt;=$B$7),D23,"")</x:f>
        <x:v>30</x:v>
      </x:c>
      <x:c r="F23" s="1"/>
      <x:c r="G23" s="1"/>
      <x:c r="H23" s="1"/>
      <x:c r="I23" s="1"/>
      <x:c r="J23" s="1"/>
      <x:c r="K23" s="1"/>
      <x:c r="L23" s="1"/>
      <x:c r="M23" s="1"/>
      <x:c r="N23" s="1"/>
    </x:row>
    <x:row r="24" ht="24" customHeight="1">
      <x:c r="A24" s="1"/>
      <x:c r="B24" s="1"/>
      <x:c r="C24" s="1"/>
      <x:c r="D24" s="1" t="n">
        <x:f>'통학자료'!B24</x:f>
        <x:v>48</x:v>
      </x:c>
      <x:c r="E24" s="1" t="n">
        <x:f>IF(AND(D24&gt;=$B$6,D24&lt;=$B$7),D24,"")</x:f>
        <x:v>48</x:v>
      </x:c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4" customHeight="1">
      <x:c r="A25" s="1"/>
      <x:c r="B25" s="1"/>
      <x:c r="C25" s="1"/>
      <x:c r="D25" s="1" t="n">
        <x:f>'통학자료'!B25</x:f>
        <x:v>100</x:v>
      </x:c>
      <x:c r="E25" s="1" t="str">
        <x:f>IF(AND(D25&gt;=$B$6,D25&lt;=$B$7),D25,"")</x:f>
      </x:c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4" customHeight="1">
      <x:c r="A27" s="1" t="str">
        <x:v>사분위수는 PERCENTILE.INC, 수염은 1.5사분위범위 규칙을 따른다.</x:v>
      </x:c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</x:sheetData>
  <x:pageMargins left="0.7" right="0.7" top="0.75" bottom="0.75" header="0.3" footer="0.3"/>
</x:worksheet>
</file>